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alycadena/Downloads/"/>
    </mc:Choice>
  </mc:AlternateContent>
  <xr:revisionPtr revIDLastSave="0" documentId="8_{FB7EF8B7-934C-0342-A8A7-E0C380B226CC}" xr6:coauthVersionLast="47" xr6:coauthVersionMax="47" xr10:uidLastSave="{00000000-0000-0000-0000-000000000000}"/>
  <bookViews>
    <workbookView xWindow="0" yWindow="500" windowWidth="28800" windowHeight="16180" xr2:uid="{140F1D02-7A04-514B-AA69-E6F2DDCCBD7B}"/>
  </bookViews>
  <sheets>
    <sheet name="T TEST" sheetId="4" r:id="rId1"/>
    <sheet name="PEARSON " sheetId="5" r:id="rId2"/>
  </sheets>
  <calcPr calcId="191029"/>
  <pivotCaches>
    <pivotCache cacheId="33" r:id="rId3"/>
    <pivotCache cacheId="2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9" i="5" l="1"/>
  <c r="C138" i="5"/>
  <c r="C137" i="5"/>
  <c r="C136" i="5"/>
  <c r="C135" i="5"/>
  <c r="C134" i="5"/>
  <c r="E130" i="5"/>
  <c r="D130" i="5"/>
  <c r="C130" i="5"/>
  <c r="E129" i="5"/>
  <c r="D129" i="5"/>
  <c r="C129" i="5"/>
  <c r="E128" i="5"/>
  <c r="D128" i="5"/>
  <c r="C128" i="5"/>
  <c r="E127" i="5"/>
  <c r="D127" i="5"/>
  <c r="C127" i="5"/>
  <c r="E126" i="5"/>
  <c r="D126" i="5"/>
  <c r="C126" i="5"/>
  <c r="E125" i="5"/>
  <c r="D125" i="5"/>
  <c r="C125" i="5"/>
  <c r="E124" i="5"/>
  <c r="D124" i="5"/>
  <c r="C124" i="5"/>
  <c r="E123" i="5"/>
  <c r="D123" i="5"/>
  <c r="C123" i="5"/>
  <c r="E122" i="5"/>
  <c r="D122" i="5"/>
  <c r="C122" i="5"/>
  <c r="E121" i="5"/>
  <c r="D121" i="5"/>
  <c r="C121" i="5"/>
  <c r="E120" i="5"/>
  <c r="D120" i="5"/>
  <c r="C120" i="5"/>
  <c r="E119" i="5"/>
  <c r="D119" i="5"/>
  <c r="C119" i="5"/>
  <c r="E118" i="5"/>
  <c r="D118" i="5"/>
  <c r="C118" i="5"/>
  <c r="E117" i="5"/>
  <c r="D117" i="5"/>
  <c r="C117" i="5"/>
  <c r="E116" i="5"/>
  <c r="D116" i="5"/>
  <c r="C116" i="5"/>
  <c r="E115" i="5"/>
  <c r="D115" i="5"/>
  <c r="C115" i="5"/>
  <c r="E114" i="5"/>
  <c r="D114" i="5"/>
  <c r="C114" i="5"/>
  <c r="E113" i="5"/>
  <c r="D113" i="5"/>
  <c r="C113" i="5"/>
  <c r="E112" i="5"/>
  <c r="D112" i="5"/>
  <c r="C112" i="5"/>
  <c r="E111" i="5"/>
  <c r="D111" i="5"/>
  <c r="C111" i="5"/>
  <c r="E110" i="5"/>
  <c r="D110" i="5"/>
  <c r="C110" i="5"/>
  <c r="E109" i="5"/>
  <c r="D109" i="5"/>
  <c r="C109" i="5"/>
  <c r="E108" i="5"/>
  <c r="D108" i="5"/>
  <c r="C108" i="5"/>
  <c r="E107" i="5"/>
  <c r="D107" i="5"/>
  <c r="C107" i="5"/>
  <c r="E106" i="5"/>
  <c r="D106" i="5"/>
  <c r="C106" i="5"/>
  <c r="E105" i="5"/>
  <c r="D105" i="5"/>
  <c r="C105" i="5"/>
  <c r="E104" i="5"/>
  <c r="D104" i="5"/>
  <c r="C104" i="5"/>
  <c r="E103" i="5"/>
  <c r="D103" i="5"/>
  <c r="C103" i="5"/>
  <c r="E102" i="5"/>
  <c r="D102" i="5"/>
  <c r="C102" i="5"/>
  <c r="E101" i="5"/>
  <c r="D101" i="5"/>
  <c r="C101" i="5"/>
  <c r="E100" i="5"/>
  <c r="D100" i="5"/>
  <c r="C100" i="5"/>
  <c r="E99" i="5"/>
  <c r="D99" i="5"/>
  <c r="C99" i="5"/>
  <c r="E98" i="5"/>
  <c r="D98" i="5"/>
  <c r="C98" i="5"/>
  <c r="E97" i="5"/>
  <c r="D97" i="5"/>
  <c r="C97" i="5"/>
  <c r="E96" i="5"/>
  <c r="D96" i="5"/>
  <c r="C96" i="5"/>
  <c r="E95" i="5"/>
  <c r="D95" i="5"/>
  <c r="C95" i="5"/>
  <c r="E94" i="5"/>
  <c r="D94" i="5"/>
  <c r="C94" i="5"/>
  <c r="E93" i="5"/>
  <c r="D93" i="5"/>
  <c r="C93" i="5"/>
  <c r="E92" i="5"/>
  <c r="D92" i="5"/>
  <c r="C92" i="5"/>
  <c r="E91" i="5"/>
  <c r="D91" i="5"/>
  <c r="C91" i="5"/>
  <c r="E90" i="5"/>
  <c r="D90" i="5"/>
  <c r="C90" i="5"/>
  <c r="E89" i="5"/>
  <c r="D89" i="5"/>
  <c r="C89" i="5"/>
  <c r="E88" i="5"/>
  <c r="D88" i="5"/>
  <c r="C88" i="5"/>
  <c r="E87" i="5"/>
  <c r="D87" i="5"/>
  <c r="C87" i="5"/>
  <c r="E86" i="5"/>
  <c r="D86" i="5"/>
  <c r="C86" i="5"/>
  <c r="E85" i="5"/>
  <c r="D85" i="5"/>
  <c r="C85" i="5"/>
  <c r="E84" i="5"/>
  <c r="D84" i="5"/>
  <c r="C84" i="5"/>
  <c r="E83" i="5"/>
  <c r="D83" i="5"/>
  <c r="C83" i="5"/>
  <c r="E82" i="5"/>
  <c r="D82" i="5"/>
  <c r="C82" i="5"/>
  <c r="E81" i="5"/>
  <c r="D81" i="5"/>
  <c r="C81" i="5"/>
  <c r="E80" i="5"/>
  <c r="D80" i="5"/>
  <c r="C80" i="5"/>
  <c r="E79" i="5"/>
  <c r="D79" i="5"/>
  <c r="C79" i="5"/>
  <c r="E78" i="5"/>
  <c r="D78" i="5"/>
  <c r="C78" i="5"/>
  <c r="E77" i="5"/>
  <c r="D77" i="5"/>
  <c r="C77" i="5"/>
  <c r="E76" i="5"/>
  <c r="D76" i="5"/>
  <c r="C76" i="5"/>
  <c r="E75" i="5"/>
  <c r="D75" i="5"/>
  <c r="C75" i="5"/>
  <c r="E74" i="5"/>
  <c r="D74" i="5"/>
  <c r="C74" i="5"/>
  <c r="E73" i="5"/>
  <c r="D73" i="5"/>
  <c r="C73" i="5"/>
  <c r="E72" i="5"/>
  <c r="D72" i="5"/>
  <c r="C72" i="5"/>
  <c r="E71" i="5"/>
  <c r="D71" i="5"/>
  <c r="C71" i="5"/>
  <c r="E70" i="5"/>
  <c r="D70" i="5"/>
  <c r="C70" i="5"/>
  <c r="E69" i="5"/>
  <c r="D69" i="5"/>
  <c r="C69" i="5"/>
  <c r="E68" i="5"/>
  <c r="D68" i="5"/>
  <c r="C68" i="5"/>
  <c r="E67" i="5"/>
  <c r="D67" i="5"/>
  <c r="C67" i="5"/>
  <c r="E66" i="5"/>
  <c r="D66" i="5"/>
  <c r="C66" i="5"/>
  <c r="E65" i="5"/>
  <c r="D65" i="5"/>
  <c r="C65" i="5"/>
  <c r="E64" i="5"/>
  <c r="D64" i="5"/>
  <c r="C64" i="5"/>
  <c r="E63" i="5"/>
  <c r="D63" i="5"/>
  <c r="C63" i="5"/>
  <c r="E62" i="5"/>
  <c r="D62" i="5"/>
  <c r="C62" i="5"/>
  <c r="E61" i="5"/>
  <c r="D61" i="5"/>
  <c r="C61" i="5"/>
  <c r="E60" i="5"/>
  <c r="D60" i="5"/>
  <c r="C60" i="5"/>
  <c r="E59" i="5"/>
  <c r="D59" i="5"/>
  <c r="C59" i="5"/>
  <c r="E58" i="5"/>
  <c r="D58" i="5"/>
  <c r="C58" i="5"/>
  <c r="E57" i="5"/>
  <c r="D57" i="5"/>
  <c r="C57" i="5"/>
  <c r="E56" i="5"/>
  <c r="D56" i="5"/>
  <c r="C56" i="5"/>
  <c r="E55" i="5"/>
  <c r="D55" i="5"/>
  <c r="C55" i="5"/>
  <c r="E54" i="5"/>
  <c r="D54" i="5"/>
  <c r="C54" i="5"/>
  <c r="E53" i="5"/>
  <c r="D53" i="5"/>
  <c r="C53" i="5"/>
  <c r="E52" i="5"/>
  <c r="D52" i="5"/>
  <c r="C52" i="5"/>
  <c r="E51" i="5"/>
  <c r="D51" i="5"/>
  <c r="C51" i="5"/>
  <c r="E50" i="5"/>
  <c r="D50" i="5"/>
  <c r="C50" i="5"/>
  <c r="E49" i="5"/>
  <c r="D49" i="5"/>
  <c r="C49" i="5"/>
  <c r="E48" i="5"/>
  <c r="D48" i="5"/>
  <c r="C48" i="5"/>
  <c r="E47" i="5"/>
  <c r="D47" i="5"/>
  <c r="C47" i="5"/>
  <c r="E46" i="5"/>
  <c r="D46" i="5"/>
  <c r="C46" i="5"/>
  <c r="E45" i="5"/>
  <c r="D45" i="5"/>
  <c r="C45" i="5"/>
  <c r="E44" i="5"/>
  <c r="D44" i="5"/>
  <c r="C44" i="5"/>
  <c r="E43" i="5"/>
  <c r="D43" i="5"/>
  <c r="C43" i="5"/>
  <c r="E42" i="5"/>
  <c r="D42" i="5"/>
  <c r="C42" i="5"/>
  <c r="E41" i="5"/>
  <c r="D41" i="5"/>
  <c r="C41" i="5"/>
  <c r="E40" i="5"/>
  <c r="D40" i="5"/>
  <c r="C40" i="5"/>
  <c r="E39" i="5"/>
  <c r="D39" i="5"/>
  <c r="C39" i="5"/>
  <c r="E38" i="5"/>
  <c r="D38" i="5"/>
  <c r="C38" i="5"/>
  <c r="E37" i="5"/>
  <c r="D37" i="5"/>
  <c r="C37" i="5"/>
  <c r="E36" i="5"/>
  <c r="D36" i="5"/>
  <c r="C36" i="5"/>
  <c r="E35" i="5"/>
  <c r="D35" i="5"/>
  <c r="C35" i="5"/>
  <c r="E34" i="5"/>
  <c r="D34" i="5"/>
  <c r="C34" i="5"/>
  <c r="E33" i="5"/>
  <c r="D33" i="5"/>
  <c r="C33" i="5"/>
  <c r="E32" i="5"/>
  <c r="D32" i="5"/>
  <c r="C32" i="5"/>
  <c r="E31" i="5"/>
  <c r="D31" i="5"/>
  <c r="C31" i="5"/>
  <c r="E30" i="5"/>
  <c r="D30" i="5"/>
  <c r="C30" i="5"/>
  <c r="E29" i="5"/>
  <c r="D29" i="5"/>
  <c r="C29" i="5"/>
  <c r="E28" i="5"/>
  <c r="D28" i="5"/>
  <c r="C28" i="5"/>
  <c r="E27" i="5"/>
  <c r="D27" i="5"/>
  <c r="C27" i="5"/>
  <c r="E26" i="5"/>
  <c r="D26" i="5"/>
  <c r="C26" i="5"/>
  <c r="E25" i="5"/>
  <c r="D25" i="5"/>
  <c r="C25" i="5"/>
  <c r="E24" i="5"/>
  <c r="D24" i="5"/>
  <c r="C24" i="5"/>
  <c r="E23" i="5"/>
  <c r="D23" i="5"/>
  <c r="C23" i="5"/>
  <c r="E22" i="5"/>
  <c r="D22" i="5"/>
  <c r="C22" i="5"/>
  <c r="E21" i="5"/>
  <c r="D21" i="5"/>
  <c r="C21" i="5"/>
  <c r="E20" i="5"/>
  <c r="D20" i="5"/>
  <c r="C20" i="5"/>
  <c r="E19" i="5"/>
  <c r="D19" i="5"/>
  <c r="C19" i="5"/>
  <c r="E18" i="5"/>
  <c r="D18" i="5"/>
  <c r="C18" i="5"/>
  <c r="E17" i="5"/>
  <c r="D17" i="5"/>
  <c r="C17" i="5"/>
  <c r="E16" i="5"/>
  <c r="D16" i="5"/>
  <c r="C16" i="5"/>
  <c r="E15" i="5"/>
  <c r="D15" i="5"/>
  <c r="C15" i="5"/>
  <c r="E14" i="5"/>
  <c r="D14" i="5"/>
  <c r="C14" i="5"/>
  <c r="E13" i="5"/>
  <c r="D13" i="5"/>
  <c r="C13" i="5"/>
  <c r="E12" i="5"/>
  <c r="D12" i="5"/>
  <c r="C12" i="5"/>
  <c r="E11" i="5"/>
  <c r="D11" i="5"/>
  <c r="C11" i="5"/>
  <c r="E10" i="5"/>
  <c r="D10" i="5"/>
  <c r="C10" i="5"/>
  <c r="E9" i="5"/>
  <c r="D9" i="5"/>
  <c r="C9" i="5"/>
  <c r="E8" i="5"/>
  <c r="D8" i="5"/>
  <c r="C8" i="5"/>
  <c r="E7" i="5"/>
  <c r="D7" i="5"/>
  <c r="C7" i="5"/>
  <c r="E6" i="5"/>
  <c r="D6" i="5"/>
  <c r="C6" i="5"/>
  <c r="E5" i="5"/>
  <c r="D5" i="5"/>
  <c r="C5" i="5"/>
  <c r="E4" i="5"/>
  <c r="D4" i="5"/>
  <c r="C4" i="5"/>
  <c r="E3" i="5"/>
  <c r="D3" i="5"/>
  <c r="C3" i="5"/>
  <c r="E2" i="5"/>
  <c r="E131" i="5" s="1"/>
  <c r="D2" i="5"/>
  <c r="D131" i="5" s="1"/>
  <c r="C2" i="5"/>
  <c r="C131" i="5" s="1"/>
  <c r="D37" i="4"/>
  <c r="K29" i="4"/>
  <c r="L27" i="4" s="1"/>
  <c r="D29" i="4"/>
  <c r="D28" i="4"/>
  <c r="D27" i="4"/>
  <c r="N25" i="4" s="1"/>
  <c r="D23" i="4"/>
  <c r="D22" i="4"/>
  <c r="D21" i="4"/>
  <c r="D25" i="4" s="1"/>
  <c r="D17" i="4"/>
  <c r="E63" i="4" s="1"/>
  <c r="E64" i="4" s="1"/>
  <c r="K16" i="4"/>
  <c r="L11" i="4" s="1"/>
  <c r="D16" i="4"/>
  <c r="D15" i="4"/>
  <c r="N14" i="4" s="1"/>
  <c r="D11" i="4"/>
  <c r="D10" i="4"/>
  <c r="D9" i="4"/>
  <c r="D13" i="4" s="1"/>
  <c r="L23" i="4" l="1"/>
  <c r="L25" i="4"/>
  <c r="L28" i="4"/>
  <c r="L26" i="4"/>
  <c r="L22" i="4"/>
  <c r="M22" i="4" s="1"/>
  <c r="M23" i="4" s="1"/>
  <c r="N13" i="4"/>
  <c r="L24" i="4"/>
  <c r="D12" i="4"/>
  <c r="D14" i="4" s="1"/>
  <c r="D24" i="4"/>
  <c r="J18" i="4"/>
  <c r="N22" i="4"/>
  <c r="L12" i="4"/>
  <c r="L15" i="4"/>
  <c r="D36" i="4"/>
  <c r="L10" i="4"/>
  <c r="M10" i="4" s="1"/>
  <c r="M11" i="4" s="1"/>
  <c r="D26" i="4"/>
  <c r="N10" i="4"/>
  <c r="N11" i="4"/>
  <c r="L13" i="4"/>
  <c r="N27" i="4"/>
  <c r="N24" i="4"/>
  <c r="J32" i="4"/>
  <c r="N12" i="4"/>
  <c r="L14" i="4"/>
  <c r="N28" i="4"/>
  <c r="E59" i="4"/>
  <c r="N26" i="4"/>
  <c r="N15" i="4"/>
  <c r="N23" i="4"/>
  <c r="M12" i="4" l="1"/>
  <c r="O22" i="4"/>
  <c r="O11" i="4"/>
  <c r="O10" i="4"/>
  <c r="O23" i="4"/>
  <c r="M24" i="4"/>
  <c r="O12" i="4"/>
  <c r="M13" i="4"/>
  <c r="M14" i="4" l="1"/>
  <c r="O13" i="4"/>
  <c r="O24" i="4"/>
  <c r="M25" i="4"/>
  <c r="O25" i="4" l="1"/>
  <c r="M26" i="4"/>
  <c r="O14" i="4"/>
  <c r="M15" i="4"/>
  <c r="O15" i="4" s="1"/>
  <c r="J17" i="4" s="1"/>
  <c r="M27" i="4" l="1"/>
  <c r="O26" i="4"/>
  <c r="M28" i="4" l="1"/>
  <c r="O28" i="4" s="1"/>
  <c r="O27" i="4"/>
  <c r="J31" i="4" l="1"/>
</calcChain>
</file>

<file path=xl/sharedStrings.xml><?xml version="1.0" encoding="utf-8"?>
<sst xmlns="http://schemas.openxmlformats.org/spreadsheetml/2006/main" count="85" uniqueCount="63">
  <si>
    <t>TRIGLICERIDOS M1</t>
  </si>
  <si>
    <t>TRIGLICERIDOS M2</t>
  </si>
  <si>
    <t>NORMALIDAD</t>
  </si>
  <si>
    <t>N</t>
  </si>
  <si>
    <t>Min</t>
  </si>
  <si>
    <t>Max</t>
  </si>
  <si>
    <t>R</t>
  </si>
  <si>
    <t>K</t>
  </si>
  <si>
    <t>A</t>
  </si>
  <si>
    <t>Media</t>
  </si>
  <si>
    <t>SD Poblacional</t>
  </si>
  <si>
    <t>Varianza</t>
  </si>
  <si>
    <t>ESTADISTICO F SNEDECOR</t>
  </si>
  <si>
    <t>T TEST 
(HOMOCEDASTICIDAD O HETEROCEDASTICIDAD)</t>
  </si>
  <si>
    <t>Edad 1er matr</t>
  </si>
  <si>
    <t>Edad 1er emb</t>
  </si>
  <si>
    <t>Etiquetas de fila</t>
  </si>
  <si>
    <t>Cuenta de TRIGLICERIDOS M1</t>
  </si>
  <si>
    <t>LIM INF</t>
  </si>
  <si>
    <t>LIM SUP</t>
  </si>
  <si>
    <t>fi</t>
  </si>
  <si>
    <t>ni</t>
  </si>
  <si>
    <t>Ni</t>
  </si>
  <si>
    <t>z</t>
  </si>
  <si>
    <t>D absoluto</t>
  </si>
  <si>
    <t>151-159</t>
  </si>
  <si>
    <t>160-168</t>
  </si>
  <si>
    <t>169-177</t>
  </si>
  <si>
    <t>178-186</t>
  </si>
  <si>
    <t>187-195</t>
  </si>
  <si>
    <t>196-204</t>
  </si>
  <si>
    <t>Total general</t>
  </si>
  <si>
    <t>Dobs</t>
  </si>
  <si>
    <t>Dcrit</t>
  </si>
  <si>
    <t>datos normales</t>
  </si>
  <si>
    <t>Cuenta de TRIGLICERIDOS M2</t>
  </si>
  <si>
    <t>(en blanco)</t>
  </si>
  <si>
    <t>201-216</t>
  </si>
  <si>
    <t>217-232</t>
  </si>
  <si>
    <t>233-248</t>
  </si>
  <si>
    <t>249-264</t>
  </si>
  <si>
    <t>265-280</t>
  </si>
  <si>
    <t>281-296</t>
  </si>
  <si>
    <t>297-312</t>
  </si>
  <si>
    <t>FOBSERVADA</t>
  </si>
  <si>
    <t>FCRITICO</t>
  </si>
  <si>
    <t>FOBS&gt;FCRI</t>
  </si>
  <si>
    <t>HETEROCEDASTICIDAD</t>
  </si>
  <si>
    <t>Por lo tanto, elijo esta formula</t>
  </si>
  <si>
    <t>T OBSERVADO</t>
  </si>
  <si>
    <t>DEBO SACAR MI T CRITICO, PERO PRIMERO SACO LOS GRADOS DE LIBERTAD CON LA FORMULA LARGA</t>
  </si>
  <si>
    <t>GRADOS DE LIBERTAD WELCH</t>
  </si>
  <si>
    <t>TCRITICO</t>
  </si>
  <si>
    <t xml:space="preserve">CONCLUYO: LA MEDIA MUESTRAL DE LOS TRIGLICERIDOS DE LA M1 ES DIFERENTE DE LAS MEDIA MUESTRAL M2 </t>
  </si>
  <si>
    <t>X^2</t>
  </si>
  <si>
    <t>Y^2</t>
  </si>
  <si>
    <t>XY</t>
  </si>
  <si>
    <t>MEDIA X</t>
  </si>
  <si>
    <t>MEDIA Y</t>
  </si>
  <si>
    <t>Sx</t>
  </si>
  <si>
    <t>Sy</t>
  </si>
  <si>
    <t>Rxy</t>
  </si>
  <si>
    <t>CORRELACION POSITIVA DEBIL ENTRE X /Y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</si>
</sst>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7A81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8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0" fillId="9" borderId="1" xfId="0" applyNumberForma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0" fontId="0" fillId="4" borderId="0" xfId="0" applyFill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2" fillId="10" borderId="0" xfId="1" applyFill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0" xfId="1" applyFill="1" applyAlignment="1">
      <alignment horizontal="center" vertical="center"/>
    </xf>
  </cellXfs>
  <cellStyles count="2">
    <cellStyle name="Normal" xfId="0" builtinId="0"/>
    <cellStyle name="Normal 2" xfId="1" xr:uid="{6F4C7EDA-F450-9645-A88B-BBB3FA23609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0_3">
  <dgm:title val=""/>
  <dgm:desc val=""/>
  <dgm:catLst>
    <dgm:cat type="mainScheme" pri="10300"/>
  </dgm:catLst>
  <dgm:styleLbl name="node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lignNode1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ln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vennNode1">
    <dgm:fillClrLst meth="repeat">
      <a:schemeClr val="dk2">
        <a:alpha val="50000"/>
      </a:schemeClr>
    </dgm:fillClrLst>
    <dgm:linClrLst meth="repeat">
      <a:schemeClr val="lt2"/>
    </dgm:linClrLst>
    <dgm:effectClrLst/>
    <dgm:txLinClrLst/>
    <dgm:txFillClrLst/>
    <dgm:txEffectClrLst/>
  </dgm:styleLbl>
  <dgm:styleLbl name="node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fgImgPlace1">
    <dgm:fillClrLst meth="repeat">
      <a:schemeClr val="dk2">
        <a:tint val="50000"/>
      </a:schemeClr>
    </dgm:fillClrLst>
    <dgm:linClrLst meth="repeat">
      <a:schemeClr val="lt2"/>
    </dgm:linClrLst>
    <dgm:effectClrLst/>
    <dgm:txLinClrLst/>
    <dgm:txFillClrLst meth="repeat">
      <a:schemeClr val="lt2"/>
    </dgm:txFillClrLst>
    <dgm:txEffectClrLst/>
  </dgm:styleLbl>
  <dgm:styleLbl name="align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bg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callout">
    <dgm:fillClrLst meth="repeat">
      <a:schemeClr val="dk2"/>
    </dgm:fillClrLst>
    <dgm:linClrLst meth="repeat">
      <a:schemeClr val="dk2">
        <a:tint val="50000"/>
      </a:schemeClr>
    </dgm:linClrLst>
    <dgm:effectClrLst/>
    <dgm:txLinClrLst/>
    <dgm:txFillClrLst meth="repeat">
      <a:schemeClr val="lt2"/>
    </dgm:txFillClrLst>
    <dgm:txEffectClrLst/>
  </dgm:styleLbl>
  <dgm:styleLbl name="asst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parCh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lt2"/>
    </dgm:txFillClrLst>
    <dgm:txEffectClrLst/>
  </dgm:styleLbl>
  <dgm:styleLbl name="parChTrans2D2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3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4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1D1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2">
        <a:alpha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dk2">
        <a:tint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2">
        <a:shade val="8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dk2">
        <a:tint val="50000"/>
        <a:alpha val="4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dk2">
        <a:tint val="60000"/>
      </a:schemeClr>
    </dgm:fillClrLst>
    <dgm:linClrLst meth="repeat">
      <a:schemeClr val="lt2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2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DFE03E8-66D0-C84D-833D-07CC438BACF8}" type="doc">
      <dgm:prSet loTypeId="urn:microsoft.com/office/officeart/2005/8/layout/process1" loCatId="" qsTypeId="urn:microsoft.com/office/officeart/2005/8/quickstyle/simple1" qsCatId="simple" csTypeId="urn:microsoft.com/office/officeart/2005/8/colors/accent0_3" csCatId="mainScheme" phldr="1"/>
      <dgm:spPr/>
      <dgm:t>
        <a:bodyPr/>
        <a:lstStyle/>
        <a:p>
          <a:endParaRPr lang="es-MX"/>
        </a:p>
      </dgm:t>
    </dgm:pt>
    <dgm:pt modelId="{8E56BF95-B45A-5A46-A1EF-246E6F991922}">
      <dgm:prSet phldrT="[Texto]"/>
      <dgm:spPr/>
      <dgm:t>
        <a:bodyPr/>
        <a:lstStyle/>
        <a:p>
          <a:pPr>
            <a:buAutoNum type="arabicPeriod"/>
          </a:pPr>
          <a:r>
            <a:rPr lang="es-EC" dirty="0">
              <a:latin typeface="Arial" panose="020B0604020202020204" pitchFamily="34" charset="0"/>
              <a:cs typeface="Arial" panose="020B0604020202020204" pitchFamily="34" charset="0"/>
            </a:rPr>
            <a:t>Rango = Xmax – Xmin (X = dato)</a:t>
          </a:r>
          <a:endParaRPr lang="es-MX" dirty="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8670177-46D5-0846-B360-3D2EA5921327}" type="parTrans" cxnId="{EB86D092-ECF0-0848-9B52-B39BA17E3838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1955DDA8-AC29-B744-9961-1B61500F7721}" type="sibTrans" cxnId="{EB86D092-ECF0-0848-9B52-B39BA17E3838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98E5370C-52CA-6141-B63A-796FBB016FD2}">
      <dgm:prSet phldrT="[Texto]"/>
      <dgm:spPr/>
      <dgm:t>
        <a:bodyPr/>
        <a:lstStyle/>
        <a:p>
          <a:r>
            <a:rPr lang="es-EC" dirty="0">
              <a:latin typeface="Arial" panose="020B0604020202020204" pitchFamily="34" charset="0"/>
              <a:cs typeface="Arial" panose="020B0604020202020204" pitchFamily="34" charset="0"/>
            </a:rPr>
            <a:t>K = intervalos (número de casillas que genero en la tabla)</a:t>
          </a:r>
        </a:p>
        <a:p>
          <a:r>
            <a:rPr lang="es-EC" dirty="0">
              <a:latin typeface="Arial" panose="020B0604020202020204" pitchFamily="34" charset="0"/>
              <a:cs typeface="Arial" panose="020B0604020202020204" pitchFamily="34" charset="0"/>
            </a:rPr>
            <a:t>K = 1+3,322log(n)</a:t>
          </a:r>
          <a:endParaRPr lang="es-MX" dirty="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8D4B2C98-B108-134A-8ACE-9CC371421A05}" type="parTrans" cxnId="{C3169E23-1BAB-304A-B367-8CAF5DF35BCE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BF2FE12A-3538-784F-B170-B573BB111086}" type="sibTrans" cxnId="{C3169E23-1BAB-304A-B367-8CAF5DF35BCE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90B23432-FD80-AB4C-A30E-1985BD24EF4C}">
      <dgm:prSet phldrT="[Texto]"/>
      <dgm:spPr/>
      <dgm:t>
        <a:bodyPr/>
        <a:lstStyle/>
        <a:p>
          <a:r>
            <a:rPr lang="en-US" dirty="0" err="1">
              <a:latin typeface="Arial" panose="020B0604020202020204" pitchFamily="34" charset="0"/>
              <a:cs typeface="Arial" panose="020B0604020202020204" pitchFamily="34" charset="0"/>
            </a:rPr>
            <a:t>Amplitud</a:t>
          </a:r>
          <a:r>
            <a:rPr lang="en-US" dirty="0">
              <a:latin typeface="Arial" panose="020B0604020202020204" pitchFamily="34" charset="0"/>
              <a:cs typeface="Arial" panose="020B0604020202020204" pitchFamily="34" charset="0"/>
            </a:rPr>
            <a:t>= el </a:t>
          </a:r>
          <a:r>
            <a:rPr lang="en-US" dirty="0" err="1">
              <a:latin typeface="Arial" panose="020B0604020202020204" pitchFamily="34" charset="0"/>
              <a:cs typeface="Arial" panose="020B0604020202020204" pitchFamily="34" charset="0"/>
            </a:rPr>
            <a:t>tamaño</a:t>
          </a:r>
          <a:r>
            <a:rPr lang="en-US" dirty="0">
              <a:latin typeface="Arial" panose="020B0604020202020204" pitchFamily="34" charset="0"/>
              <a:cs typeface="Arial" panose="020B0604020202020204" pitchFamily="34" charset="0"/>
            </a:rPr>
            <a:t> del </a:t>
          </a:r>
          <a:r>
            <a:rPr lang="en-US" dirty="0" err="1">
              <a:latin typeface="Arial" panose="020B0604020202020204" pitchFamily="34" charset="0"/>
              <a:cs typeface="Arial" panose="020B0604020202020204" pitchFamily="34" charset="0"/>
            </a:rPr>
            <a:t>intervalo</a:t>
          </a:r>
          <a:r>
            <a:rPr lang="en-US" dirty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s-EC" dirty="0">
              <a:latin typeface="Arial" panose="020B0604020202020204" pitchFamily="34" charset="0"/>
              <a:cs typeface="Arial" panose="020B0604020202020204" pitchFamily="34" charset="0"/>
            </a:rPr>
            <a:t>A = R/K</a:t>
          </a:r>
          <a:endParaRPr lang="es-MX" dirty="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B936E6AF-5255-D447-A1A4-DFC82086E8BD}" type="parTrans" cxnId="{39B80176-0A7E-4845-99CE-1E307A143111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939EA539-61F9-8745-AEC6-76B353C7F863}" type="sibTrans" cxnId="{39B80176-0A7E-4845-99CE-1E307A143111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F8179F35-4249-4746-9A07-AED09DC9C51C}" type="pres">
      <dgm:prSet presAssocID="{0DFE03E8-66D0-C84D-833D-07CC438BACF8}" presName="Name0" presStyleCnt="0">
        <dgm:presLayoutVars>
          <dgm:dir/>
          <dgm:resizeHandles val="exact"/>
        </dgm:presLayoutVars>
      </dgm:prSet>
      <dgm:spPr/>
    </dgm:pt>
    <dgm:pt modelId="{9558C0E1-ECE2-E046-BF57-D0BD6CC3035F}" type="pres">
      <dgm:prSet presAssocID="{8E56BF95-B45A-5A46-A1EF-246E6F991922}" presName="node" presStyleLbl="node1" presStyleIdx="0" presStyleCnt="3">
        <dgm:presLayoutVars>
          <dgm:bulletEnabled val="1"/>
        </dgm:presLayoutVars>
      </dgm:prSet>
      <dgm:spPr/>
    </dgm:pt>
    <dgm:pt modelId="{C55683C0-E62B-9443-83A6-D788294092FB}" type="pres">
      <dgm:prSet presAssocID="{1955DDA8-AC29-B744-9961-1B61500F7721}" presName="sibTrans" presStyleLbl="sibTrans2D1" presStyleIdx="0" presStyleCnt="2"/>
      <dgm:spPr/>
    </dgm:pt>
    <dgm:pt modelId="{A1AC172C-B0B2-744D-9668-A8F75D90367A}" type="pres">
      <dgm:prSet presAssocID="{1955DDA8-AC29-B744-9961-1B61500F7721}" presName="connectorText" presStyleLbl="sibTrans2D1" presStyleIdx="0" presStyleCnt="2"/>
      <dgm:spPr/>
    </dgm:pt>
    <dgm:pt modelId="{785E52C8-1B3B-2C47-A138-B5124FE35130}" type="pres">
      <dgm:prSet presAssocID="{98E5370C-52CA-6141-B63A-796FBB016FD2}" presName="node" presStyleLbl="node1" presStyleIdx="1" presStyleCnt="3">
        <dgm:presLayoutVars>
          <dgm:bulletEnabled val="1"/>
        </dgm:presLayoutVars>
      </dgm:prSet>
      <dgm:spPr/>
    </dgm:pt>
    <dgm:pt modelId="{07B28E8F-258C-1A45-BD0F-F859D6030CF8}" type="pres">
      <dgm:prSet presAssocID="{BF2FE12A-3538-784F-B170-B573BB111086}" presName="sibTrans" presStyleLbl="sibTrans2D1" presStyleIdx="1" presStyleCnt="2"/>
      <dgm:spPr/>
    </dgm:pt>
    <dgm:pt modelId="{4A53041B-8EB6-2147-8187-B0D5B50F75F4}" type="pres">
      <dgm:prSet presAssocID="{BF2FE12A-3538-784F-B170-B573BB111086}" presName="connectorText" presStyleLbl="sibTrans2D1" presStyleIdx="1" presStyleCnt="2"/>
      <dgm:spPr/>
    </dgm:pt>
    <dgm:pt modelId="{AE22FEE0-34CE-6F47-B8A2-8CAC771D2666}" type="pres">
      <dgm:prSet presAssocID="{90B23432-FD80-AB4C-A30E-1985BD24EF4C}" presName="node" presStyleLbl="node1" presStyleIdx="2" presStyleCnt="3">
        <dgm:presLayoutVars>
          <dgm:bulletEnabled val="1"/>
        </dgm:presLayoutVars>
      </dgm:prSet>
      <dgm:spPr/>
    </dgm:pt>
  </dgm:ptLst>
  <dgm:cxnLst>
    <dgm:cxn modelId="{C3169E23-1BAB-304A-B367-8CAF5DF35BCE}" srcId="{0DFE03E8-66D0-C84D-833D-07CC438BACF8}" destId="{98E5370C-52CA-6141-B63A-796FBB016FD2}" srcOrd="1" destOrd="0" parTransId="{8D4B2C98-B108-134A-8ACE-9CC371421A05}" sibTransId="{BF2FE12A-3538-784F-B170-B573BB111086}"/>
    <dgm:cxn modelId="{EA80C938-61DB-604D-89A9-BB1B8C248E06}" type="presOf" srcId="{8E56BF95-B45A-5A46-A1EF-246E6F991922}" destId="{9558C0E1-ECE2-E046-BF57-D0BD6CC3035F}" srcOrd="0" destOrd="0" presId="urn:microsoft.com/office/officeart/2005/8/layout/process1"/>
    <dgm:cxn modelId="{33EEC558-5B12-0746-8ACD-E13FCC6A0637}" type="presOf" srcId="{BF2FE12A-3538-784F-B170-B573BB111086}" destId="{07B28E8F-258C-1A45-BD0F-F859D6030CF8}" srcOrd="0" destOrd="0" presId="urn:microsoft.com/office/officeart/2005/8/layout/process1"/>
    <dgm:cxn modelId="{2B2F5D71-6790-014E-B699-5419ADE899DD}" type="presOf" srcId="{98E5370C-52CA-6141-B63A-796FBB016FD2}" destId="{785E52C8-1B3B-2C47-A138-B5124FE35130}" srcOrd="0" destOrd="0" presId="urn:microsoft.com/office/officeart/2005/8/layout/process1"/>
    <dgm:cxn modelId="{39B80176-0A7E-4845-99CE-1E307A143111}" srcId="{0DFE03E8-66D0-C84D-833D-07CC438BACF8}" destId="{90B23432-FD80-AB4C-A30E-1985BD24EF4C}" srcOrd="2" destOrd="0" parTransId="{B936E6AF-5255-D447-A1A4-DFC82086E8BD}" sibTransId="{939EA539-61F9-8745-AEC6-76B353C7F863}"/>
    <dgm:cxn modelId="{1B6A9A86-354F-A045-B9C7-C86B38413CB9}" type="presOf" srcId="{BF2FE12A-3538-784F-B170-B573BB111086}" destId="{4A53041B-8EB6-2147-8187-B0D5B50F75F4}" srcOrd="1" destOrd="0" presId="urn:microsoft.com/office/officeart/2005/8/layout/process1"/>
    <dgm:cxn modelId="{EB86D092-ECF0-0848-9B52-B39BA17E3838}" srcId="{0DFE03E8-66D0-C84D-833D-07CC438BACF8}" destId="{8E56BF95-B45A-5A46-A1EF-246E6F991922}" srcOrd="0" destOrd="0" parTransId="{D8670177-46D5-0846-B360-3D2EA5921327}" sibTransId="{1955DDA8-AC29-B744-9961-1B61500F7721}"/>
    <dgm:cxn modelId="{A7C469C7-2D1A-1E4F-80A3-CD1549FD8308}" type="presOf" srcId="{1955DDA8-AC29-B744-9961-1B61500F7721}" destId="{A1AC172C-B0B2-744D-9668-A8F75D90367A}" srcOrd="1" destOrd="0" presId="urn:microsoft.com/office/officeart/2005/8/layout/process1"/>
    <dgm:cxn modelId="{368987D4-AEBB-D74B-94B6-12263EDD7B7D}" type="presOf" srcId="{0DFE03E8-66D0-C84D-833D-07CC438BACF8}" destId="{F8179F35-4249-4746-9A07-AED09DC9C51C}" srcOrd="0" destOrd="0" presId="urn:microsoft.com/office/officeart/2005/8/layout/process1"/>
    <dgm:cxn modelId="{6DCDA9F9-E64A-F642-8A79-DC0F8733FE41}" type="presOf" srcId="{90B23432-FD80-AB4C-A30E-1985BD24EF4C}" destId="{AE22FEE0-34CE-6F47-B8A2-8CAC771D2666}" srcOrd="0" destOrd="0" presId="urn:microsoft.com/office/officeart/2005/8/layout/process1"/>
    <dgm:cxn modelId="{37265CFE-D1A0-284D-9607-DA3D77232E5F}" type="presOf" srcId="{1955DDA8-AC29-B744-9961-1B61500F7721}" destId="{C55683C0-E62B-9443-83A6-D788294092FB}" srcOrd="0" destOrd="0" presId="urn:microsoft.com/office/officeart/2005/8/layout/process1"/>
    <dgm:cxn modelId="{4184F678-308B-AC48-82D8-BEB1328D4A74}" type="presParOf" srcId="{F8179F35-4249-4746-9A07-AED09DC9C51C}" destId="{9558C0E1-ECE2-E046-BF57-D0BD6CC3035F}" srcOrd="0" destOrd="0" presId="urn:microsoft.com/office/officeart/2005/8/layout/process1"/>
    <dgm:cxn modelId="{CA1918A3-6603-EA45-A653-2106F9C2497A}" type="presParOf" srcId="{F8179F35-4249-4746-9A07-AED09DC9C51C}" destId="{C55683C0-E62B-9443-83A6-D788294092FB}" srcOrd="1" destOrd="0" presId="urn:microsoft.com/office/officeart/2005/8/layout/process1"/>
    <dgm:cxn modelId="{57C275A9-6A32-9B41-A1D8-201D8B201765}" type="presParOf" srcId="{C55683C0-E62B-9443-83A6-D788294092FB}" destId="{A1AC172C-B0B2-744D-9668-A8F75D90367A}" srcOrd="0" destOrd="0" presId="urn:microsoft.com/office/officeart/2005/8/layout/process1"/>
    <dgm:cxn modelId="{E97E04D7-64AD-5F4E-A1E3-765174580711}" type="presParOf" srcId="{F8179F35-4249-4746-9A07-AED09DC9C51C}" destId="{785E52C8-1B3B-2C47-A138-B5124FE35130}" srcOrd="2" destOrd="0" presId="urn:microsoft.com/office/officeart/2005/8/layout/process1"/>
    <dgm:cxn modelId="{FCB67FE5-86CC-8C49-BB8C-E7B8B86CF867}" type="presParOf" srcId="{F8179F35-4249-4746-9A07-AED09DC9C51C}" destId="{07B28E8F-258C-1A45-BD0F-F859D6030CF8}" srcOrd="3" destOrd="0" presId="urn:microsoft.com/office/officeart/2005/8/layout/process1"/>
    <dgm:cxn modelId="{C01C8E2B-D6EF-584C-9ADE-FBFC93BD7879}" type="presParOf" srcId="{07B28E8F-258C-1A45-BD0F-F859D6030CF8}" destId="{4A53041B-8EB6-2147-8187-B0D5B50F75F4}" srcOrd="0" destOrd="0" presId="urn:microsoft.com/office/officeart/2005/8/layout/process1"/>
    <dgm:cxn modelId="{1945105C-BBD8-A24C-895E-11B46DF13D72}" type="presParOf" srcId="{F8179F35-4249-4746-9A07-AED09DC9C51C}" destId="{AE22FEE0-34CE-6F47-B8A2-8CAC771D2666}" srcOrd="4" destOrd="0" presId="urn:microsoft.com/office/officeart/2005/8/layout/process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558C0E1-ECE2-E046-BF57-D0BD6CC3035F}">
      <dsp:nvSpPr>
        <dsp:cNvPr id="0" name=""/>
        <dsp:cNvSpPr/>
      </dsp:nvSpPr>
      <dsp:spPr>
        <a:xfrm>
          <a:off x="11230" y="0"/>
          <a:ext cx="3356692" cy="662940"/>
        </a:xfrm>
        <a:prstGeom prst="roundRect">
          <a:avLst>
            <a:gd name="adj" fmla="val 10000"/>
          </a:avLst>
        </a:prstGeom>
        <a:solidFill>
          <a:schemeClr val="dk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C" sz="1100" kern="1200" dirty="0">
              <a:latin typeface="Arial" panose="020B0604020202020204" pitchFamily="34" charset="0"/>
              <a:cs typeface="Arial" panose="020B0604020202020204" pitchFamily="34" charset="0"/>
            </a:rPr>
            <a:t>Rango = Xmax – Xmin (X = dato)</a:t>
          </a:r>
          <a:endParaRPr lang="es-MX" sz="1100" kern="1200" dirty="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30647" y="19417"/>
        <a:ext cx="3317858" cy="624106"/>
      </dsp:txXfrm>
    </dsp:sp>
    <dsp:sp modelId="{C55683C0-E62B-9443-83A6-D788294092FB}">
      <dsp:nvSpPr>
        <dsp:cNvPr id="0" name=""/>
        <dsp:cNvSpPr/>
      </dsp:nvSpPr>
      <dsp:spPr>
        <a:xfrm>
          <a:off x="3703592" y="0"/>
          <a:ext cx="711618" cy="662940"/>
        </a:xfrm>
        <a:prstGeom prst="rightArrow">
          <a:avLst>
            <a:gd name="adj1" fmla="val 60000"/>
            <a:gd name="adj2" fmla="val 50000"/>
          </a:avLst>
        </a:prstGeom>
        <a:solidFill>
          <a:schemeClr val="dk2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9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3703592" y="132588"/>
        <a:ext cx="512736" cy="397764"/>
      </dsp:txXfrm>
    </dsp:sp>
    <dsp:sp modelId="{785E52C8-1B3B-2C47-A138-B5124FE35130}">
      <dsp:nvSpPr>
        <dsp:cNvPr id="0" name=""/>
        <dsp:cNvSpPr/>
      </dsp:nvSpPr>
      <dsp:spPr>
        <a:xfrm>
          <a:off x="4710600" y="0"/>
          <a:ext cx="3356692" cy="662940"/>
        </a:xfrm>
        <a:prstGeom prst="roundRect">
          <a:avLst>
            <a:gd name="adj" fmla="val 10000"/>
          </a:avLst>
        </a:prstGeom>
        <a:solidFill>
          <a:schemeClr val="dk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C" sz="1100" kern="1200" dirty="0">
              <a:latin typeface="Arial" panose="020B0604020202020204" pitchFamily="34" charset="0"/>
              <a:cs typeface="Arial" panose="020B0604020202020204" pitchFamily="34" charset="0"/>
            </a:rPr>
            <a:t>K = intervalos (número de casillas que genero en la tabla)</a:t>
          </a:r>
        </a:p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C" sz="1100" kern="1200" dirty="0">
              <a:latin typeface="Arial" panose="020B0604020202020204" pitchFamily="34" charset="0"/>
              <a:cs typeface="Arial" panose="020B0604020202020204" pitchFamily="34" charset="0"/>
            </a:rPr>
            <a:t>K = 1+3,322log(n)</a:t>
          </a:r>
          <a:endParaRPr lang="es-MX" sz="1100" kern="1200" dirty="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4730017" y="19417"/>
        <a:ext cx="3317858" cy="624106"/>
      </dsp:txXfrm>
    </dsp:sp>
    <dsp:sp modelId="{07B28E8F-258C-1A45-BD0F-F859D6030CF8}">
      <dsp:nvSpPr>
        <dsp:cNvPr id="0" name=""/>
        <dsp:cNvSpPr/>
      </dsp:nvSpPr>
      <dsp:spPr>
        <a:xfrm>
          <a:off x="8402962" y="0"/>
          <a:ext cx="711618" cy="662940"/>
        </a:xfrm>
        <a:prstGeom prst="rightArrow">
          <a:avLst>
            <a:gd name="adj1" fmla="val 60000"/>
            <a:gd name="adj2" fmla="val 50000"/>
          </a:avLst>
        </a:prstGeom>
        <a:solidFill>
          <a:schemeClr val="dk2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9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8402962" y="132588"/>
        <a:ext cx="512736" cy="397764"/>
      </dsp:txXfrm>
    </dsp:sp>
    <dsp:sp modelId="{AE22FEE0-34CE-6F47-B8A2-8CAC771D2666}">
      <dsp:nvSpPr>
        <dsp:cNvPr id="0" name=""/>
        <dsp:cNvSpPr/>
      </dsp:nvSpPr>
      <dsp:spPr>
        <a:xfrm>
          <a:off x="9409970" y="0"/>
          <a:ext cx="3356692" cy="662940"/>
        </a:xfrm>
        <a:prstGeom prst="roundRect">
          <a:avLst>
            <a:gd name="adj" fmla="val 10000"/>
          </a:avLst>
        </a:prstGeom>
        <a:solidFill>
          <a:schemeClr val="dk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100" kern="1200" dirty="0" err="1">
              <a:latin typeface="Arial" panose="020B0604020202020204" pitchFamily="34" charset="0"/>
              <a:cs typeface="Arial" panose="020B0604020202020204" pitchFamily="34" charset="0"/>
            </a:rPr>
            <a:t>Amplitud</a:t>
          </a:r>
          <a:r>
            <a:rPr lang="en-US" sz="1100" kern="1200" dirty="0">
              <a:latin typeface="Arial" panose="020B0604020202020204" pitchFamily="34" charset="0"/>
              <a:cs typeface="Arial" panose="020B0604020202020204" pitchFamily="34" charset="0"/>
            </a:rPr>
            <a:t>= el </a:t>
          </a:r>
          <a:r>
            <a:rPr lang="en-US" sz="1100" kern="1200" dirty="0" err="1">
              <a:latin typeface="Arial" panose="020B0604020202020204" pitchFamily="34" charset="0"/>
              <a:cs typeface="Arial" panose="020B0604020202020204" pitchFamily="34" charset="0"/>
            </a:rPr>
            <a:t>tamaño</a:t>
          </a:r>
          <a:r>
            <a:rPr lang="en-US" sz="1100" kern="1200" dirty="0">
              <a:latin typeface="Arial" panose="020B0604020202020204" pitchFamily="34" charset="0"/>
              <a:cs typeface="Arial" panose="020B0604020202020204" pitchFamily="34" charset="0"/>
            </a:rPr>
            <a:t> del </a:t>
          </a:r>
          <a:r>
            <a:rPr lang="en-US" sz="1100" kern="1200" dirty="0" err="1">
              <a:latin typeface="Arial" panose="020B0604020202020204" pitchFamily="34" charset="0"/>
              <a:cs typeface="Arial" panose="020B0604020202020204" pitchFamily="34" charset="0"/>
            </a:rPr>
            <a:t>intervalo</a:t>
          </a:r>
          <a:r>
            <a:rPr lang="en-US" sz="1100" kern="1200" dirty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C" sz="1100" kern="1200" dirty="0">
              <a:latin typeface="Arial" panose="020B0604020202020204" pitchFamily="34" charset="0"/>
              <a:cs typeface="Arial" panose="020B0604020202020204" pitchFamily="34" charset="0"/>
            </a:rPr>
            <a:t>A = R/K</a:t>
          </a:r>
          <a:endParaRPr lang="es-MX" sz="1100" kern="1200" dirty="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9429387" y="19417"/>
        <a:ext cx="3317858" cy="62410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1">
  <dgm:title val=""/>
  <dgm:desc val=""/>
  <dgm:catLst>
    <dgm:cat type="process" pri="1000"/>
    <dgm:cat type="convert" pri="1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ptType="node" refType="w"/>
      <dgm:constr type="h" for="ch" ptType="node" op="equ"/>
      <dgm:constr type="primFontSz" for="ch" ptType="node" op="equ" val="65"/>
      <dgm:constr type="w" for="ch" ptType="sibTrans" refType="w" refFor="ch" refPtType="node" op="equ" fact="0.4"/>
      <dgm:constr type="h" for="ch" ptType="sibTrans" op="equ"/>
      <dgm:constr type="primFontSz" for="des" forName="connectorText" op="equ" val="55"/>
      <dgm:constr type="primFontSz" for="des" forName="connectorText" refType="primFontSz" refFor="ch" refPtType="node" op="lte" fact="0.8"/>
    </dgm:constrLst>
    <dgm:ruleLst/>
    <dgm:forEach name="nodesForEach" axis="ch" ptType="node">
      <dgm:layoutNode name="node">
        <dgm:varLst>
          <dgm:bulletEnabled val="1"/>
        </dgm:varLst>
        <dgm:alg type="tx"/>
        <dgm:shape xmlns:r="http://schemas.openxmlformats.org/officeDocument/2006/relationships" type="roundRect" r:blip="">
          <dgm:adjLst>
            <dgm:adj idx="1" val="0.1"/>
          </dgm:adjLst>
        </dgm:shape>
        <dgm:presOf axis="desOrSelf" ptType="node"/>
        <dgm:constrLst>
          <dgm:constr type="h" refType="w" fact="0.6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18" fact="NaN" max="NaN"/>
          <dgm:rule type="h" val="NaN" fact="1.5" max="NaN"/>
          <dgm:rule type="primFontSz" val="5" fact="NaN" max="NaN"/>
          <dgm:rule type="h" val="INF" fact="NaN" max="NaN"/>
        </dgm:ruleLst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  <dgm:constr type="begPad" refType="connDist" fact="0.25"/>
            <dgm:constr type="endPad" refType="connDist" fact="0.22"/>
          </dgm:constrLst>
          <dgm:ruleLst/>
          <dgm:layoutNode name="connectorText">
            <dgm:alg type="tx">
              <dgm:param type="autoTxRot" val="grav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image" Target="../media/image1.pn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1145540</xdr:colOff>
      <xdr:row>43</xdr:row>
      <xdr:rowOff>104140</xdr:rowOff>
    </xdr:from>
    <xdr:to>
      <xdr:col>6</xdr:col>
      <xdr:colOff>1650747</xdr:colOff>
      <xdr:row>55</xdr:row>
      <xdr:rowOff>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D72104-7DFC-8447-A78E-39E13BF0B9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816" t="48207" b="3984"/>
        <a:stretch/>
      </xdr:blipFill>
      <xdr:spPr>
        <a:xfrm>
          <a:off x="7482840" y="8435340"/>
          <a:ext cx="5280407" cy="2387600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3</xdr:row>
      <xdr:rowOff>91440</xdr:rowOff>
    </xdr:from>
    <xdr:to>
      <xdr:col>11</xdr:col>
      <xdr:colOff>642620</xdr:colOff>
      <xdr:row>6</xdr:row>
      <xdr:rowOff>144780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5DE209B8-B495-D44B-ACFD-AE10C1472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6</xdr:col>
      <xdr:colOff>1661160</xdr:colOff>
      <xdr:row>47</xdr:row>
      <xdr:rowOff>177800</xdr:rowOff>
    </xdr:from>
    <xdr:to>
      <xdr:col>7</xdr:col>
      <xdr:colOff>736600</xdr:colOff>
      <xdr:row>51</xdr:row>
      <xdr:rowOff>45720</xdr:rowOff>
    </xdr:to>
    <xdr:sp macro="" textlink="">
      <xdr:nvSpPr>
        <xdr:cNvPr id="4" name="Flecha abajo 3">
          <a:extLst>
            <a:ext uri="{FF2B5EF4-FFF2-40B4-BE49-F238E27FC236}">
              <a16:creationId xmlns:a16="http://schemas.microsoft.com/office/drawing/2014/main" id="{FE867D57-56F8-A740-A3E2-1A509810F5F3}"/>
            </a:ext>
          </a:extLst>
        </xdr:cNvPr>
        <xdr:cNvSpPr/>
      </xdr:nvSpPr>
      <xdr:spPr>
        <a:xfrm rot="5400000">
          <a:off x="12961620" y="9133840"/>
          <a:ext cx="680720" cy="105664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820443</xdr:colOff>
      <xdr:row>65</xdr:row>
      <xdr:rowOff>146106</xdr:rowOff>
    </xdr:from>
    <xdr:to>
      <xdr:col>6</xdr:col>
      <xdr:colOff>720858</xdr:colOff>
      <xdr:row>67</xdr:row>
      <xdr:rowOff>187716</xdr:rowOff>
    </xdr:to>
    <xdr:sp macro="" textlink="">
      <xdr:nvSpPr>
        <xdr:cNvPr id="5" name="CuadroTexto 3">
          <a:extLst>
            <a:ext uri="{FF2B5EF4-FFF2-40B4-BE49-F238E27FC236}">
              <a16:creationId xmlns:a16="http://schemas.microsoft.com/office/drawing/2014/main" id="{C22EB990-4C6D-9F4B-ACBB-408AF4D68A10}"/>
            </a:ext>
          </a:extLst>
        </xdr:cNvPr>
        <xdr:cNvSpPr txBox="1"/>
      </xdr:nvSpPr>
      <xdr:spPr>
        <a:xfrm>
          <a:off x="7157743" y="12947706"/>
          <a:ext cx="4675615" cy="4480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C" sz="2400">
              <a:latin typeface="Arial" panose="020B0604020202020204" pitchFamily="34" charset="0"/>
              <a:cs typeface="Arial" panose="020B0604020202020204" pitchFamily="34" charset="0"/>
            </a:rPr>
            <a:t>- tob &lt; -t cri rechazo la H0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597256</xdr:colOff>
      <xdr:row>129</xdr:row>
      <xdr:rowOff>157093</xdr:rowOff>
    </xdr:from>
    <xdr:to>
      <xdr:col>9</xdr:col>
      <xdr:colOff>113968</xdr:colOff>
      <xdr:row>139</xdr:row>
      <xdr:rowOff>20535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5960B2-7A2A-B64B-A971-1A71E6AC9C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7544"/>
        <a:stretch/>
      </xdr:blipFill>
      <xdr:spPr>
        <a:xfrm>
          <a:off x="5715509" y="24845587"/>
          <a:ext cx="2821772" cy="2135671"/>
        </a:xfrm>
        <a:prstGeom prst="rect">
          <a:avLst/>
        </a:prstGeom>
        <a:ln w="76200">
          <a:solidFill>
            <a:srgbClr val="00FA00"/>
          </a:solidFill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natalycadena/Library/Containers/com.apple.mail/Data/Library/Mail%20Downloads/38B568F0-1963-42F9-8DD8-C138C5C79B46/t%20test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natalycadena/Library/Containers/com.apple.mail/Data/Library/Mail%20Downloads/38B568F0-1963-42F9-8DD8-C138C5C79B46/t%20test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824.807751851855" createdVersion="8" refreshedVersion="8" minRefreshableVersion="3" recordCount="31" xr:uid="{67B5A603-6F00-F74F-AC01-D5631363C8F0}">
  <cacheSource type="worksheet">
    <worksheetSource ref="B1:B1048576" sheet="Hoja3" r:id="rId2"/>
  </cacheSource>
  <cacheFields count="1">
    <cacheField name="TRIGLICERIDOS M2" numFmtId="0">
      <sharedItems containsString="0" containsBlank="1" containsNumber="1" containsInteger="1" minValue="201" maxValue="298" count="29">
        <n v="201"/>
        <n v="216"/>
        <n v="282"/>
        <n v="291"/>
        <n v="245"/>
        <n v="219"/>
        <n v="205"/>
        <n v="298"/>
        <n v="296"/>
        <n v="292"/>
        <n v="225"/>
        <n v="236"/>
        <n v="247"/>
        <n v="259"/>
        <n v="204"/>
        <n v="285"/>
        <n v="274"/>
        <n v="281"/>
        <n v="214"/>
        <n v="203"/>
        <n v="208"/>
        <n v="262"/>
        <n v="244"/>
        <n v="238"/>
        <n v="289"/>
        <n v="234"/>
        <n v="243"/>
        <n v="260"/>
        <m/>
      </sharedItems>
      <fieldGroup base="0">
        <rangePr startNum="201" endNum="298" groupInterval="16"/>
        <groupItems count="9">
          <s v="(en blanco)"/>
          <s v="201-216"/>
          <s v="217-232"/>
          <s v="233-248"/>
          <s v="249-264"/>
          <s v="265-280"/>
          <s v="281-296"/>
          <s v="297-312"/>
          <s v="&gt;31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824.803020717591" createdVersion="8" refreshedVersion="8" minRefreshableVersion="3" recordCount="20" xr:uid="{A01181FC-7057-A348-B7A0-7DBD7E316A93}">
  <cacheSource type="worksheet">
    <worksheetSource ref="A1:A21" sheet="Hoja3" r:id="rId2"/>
  </cacheSource>
  <cacheFields count="1">
    <cacheField name="TRIGLICERIDOS M1" numFmtId="0">
      <sharedItems containsSemiMixedTypes="0" containsString="0" containsNumber="1" containsInteger="1" minValue="151" maxValue="198" count="17">
        <n v="193"/>
        <n v="160"/>
        <n v="189"/>
        <n v="184"/>
        <n v="155"/>
        <n v="170"/>
        <n v="165"/>
        <n v="172"/>
        <n v="183"/>
        <n v="153"/>
        <n v="188"/>
        <n v="198"/>
        <n v="162"/>
        <n v="151"/>
        <n v="175"/>
        <n v="190"/>
        <n v="154"/>
      </sharedItems>
      <fieldGroup base="0">
        <rangePr startNum="151" endNum="198" groupInterval="9"/>
        <groupItems count="8">
          <s v="&lt;151"/>
          <s v="151-159"/>
          <s v="160-168"/>
          <s v="169-177"/>
          <s v="178-186"/>
          <s v="187-195"/>
          <s v="196-204"/>
          <s v="&gt;20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x v="0"/>
  </r>
  <r>
    <x v="1"/>
  </r>
  <r>
    <x v="2"/>
  </r>
  <r>
    <x v="0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0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</r>
  <r>
    <x v="1"/>
  </r>
  <r>
    <x v="2"/>
  </r>
  <r>
    <x v="1"/>
  </r>
  <r>
    <x v="3"/>
  </r>
  <r>
    <x v="4"/>
  </r>
  <r>
    <x v="5"/>
  </r>
  <r>
    <x v="6"/>
  </r>
  <r>
    <x v="2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0C696E-D326-9548-BC9B-049BCA3430E4}" name="TablaDinámica1" cacheId="2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F9:G16" firstHeaderRow="1" firstDataRow="1" firstDataCol="1"/>
  <pivotFields count="1">
    <pivotField axis="axisRow" dataField="1" showAll="0">
      <items count="9">
        <item x="0"/>
        <item x="1"/>
        <item x="2"/>
        <item x="3"/>
        <item x="4"/>
        <item x="5"/>
        <item x="6"/>
        <item x="7"/>
        <item t="default"/>
      </items>
    </pivotField>
  </pivotFields>
  <rowFields count="1"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uenta de TRIGLICERIDOS M1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855C38-145B-724E-8EC9-B27F0EE01DE3}" name="TablaDinámica2" cacheId="3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F21:G30" firstHeaderRow="1" firstDataRow="1" firstDataCol="1"/>
  <pivotFields count="1">
    <pivotField axis="axisRow" dataField="1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uenta de TRIGLICERIDOS M2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51D3D-0EF6-DC45-A863-49147EF9F9FF}">
  <dimension ref="A1:O71"/>
  <sheetViews>
    <sheetView tabSelected="1" zoomScale="75" workbookViewId="0">
      <selection activeCell="K68" sqref="K68"/>
    </sheetView>
  </sheetViews>
  <sheetFormatPr baseColWidth="10" defaultRowHeight="16" x14ac:dyDescent="0.2"/>
  <cols>
    <col min="1" max="1" width="25.1640625" customWidth="1"/>
    <col min="2" max="4" width="29" customWidth="1"/>
    <col min="5" max="5" width="16.6640625" customWidth="1"/>
    <col min="6" max="6" width="17" bestFit="1" customWidth="1"/>
    <col min="7" max="7" width="26" bestFit="1" customWidth="1"/>
  </cols>
  <sheetData>
    <row r="1" spans="1:15" x14ac:dyDescent="0.2">
      <c r="A1" s="6" t="s">
        <v>0</v>
      </c>
      <c r="B1" s="6" t="s">
        <v>1</v>
      </c>
      <c r="D1" s="7" t="s">
        <v>2</v>
      </c>
      <c r="E1" s="7"/>
      <c r="F1" s="7"/>
      <c r="G1" s="7"/>
      <c r="H1" s="7"/>
      <c r="I1" s="7"/>
      <c r="J1" s="7"/>
      <c r="K1" s="7"/>
      <c r="L1" s="7"/>
    </row>
    <row r="2" spans="1:15" x14ac:dyDescent="0.2">
      <c r="A2" s="8">
        <v>193</v>
      </c>
      <c r="B2" s="8">
        <v>201</v>
      </c>
      <c r="D2" s="7"/>
      <c r="E2" s="7"/>
      <c r="F2" s="7"/>
      <c r="G2" s="7"/>
      <c r="H2" s="7"/>
      <c r="I2" s="7"/>
      <c r="J2" s="7"/>
      <c r="K2" s="7"/>
      <c r="L2" s="7"/>
    </row>
    <row r="3" spans="1:15" x14ac:dyDescent="0.2">
      <c r="A3" s="8">
        <v>160</v>
      </c>
      <c r="B3" s="8">
        <v>216</v>
      </c>
    </row>
    <row r="4" spans="1:15" x14ac:dyDescent="0.2">
      <c r="A4" s="8">
        <v>189</v>
      </c>
      <c r="B4" s="8">
        <v>282</v>
      </c>
    </row>
    <row r="5" spans="1:15" x14ac:dyDescent="0.2">
      <c r="A5" s="8">
        <v>160</v>
      </c>
      <c r="B5" s="8">
        <v>201</v>
      </c>
    </row>
    <row r="6" spans="1:15" x14ac:dyDescent="0.2">
      <c r="A6" s="8">
        <v>184</v>
      </c>
      <c r="B6" s="8">
        <v>291</v>
      </c>
    </row>
    <row r="7" spans="1:15" x14ac:dyDescent="0.2">
      <c r="A7" s="8">
        <v>155</v>
      </c>
      <c r="B7" s="8">
        <v>245</v>
      </c>
    </row>
    <row r="8" spans="1:15" x14ac:dyDescent="0.2">
      <c r="A8" s="8">
        <v>170</v>
      </c>
      <c r="B8" s="8">
        <v>219</v>
      </c>
    </row>
    <row r="9" spans="1:15" x14ac:dyDescent="0.2">
      <c r="A9" s="8">
        <v>165</v>
      </c>
      <c r="B9" s="8">
        <v>205</v>
      </c>
      <c r="C9" s="9" t="s">
        <v>3</v>
      </c>
      <c r="D9" s="10">
        <f>COUNT(A2:A21)</f>
        <v>20</v>
      </c>
      <c r="F9" t="s">
        <v>16</v>
      </c>
      <c r="G9" t="s">
        <v>17</v>
      </c>
      <c r="I9" s="11" t="s">
        <v>18</v>
      </c>
      <c r="J9" s="12" t="s">
        <v>19</v>
      </c>
      <c r="K9" s="11" t="s">
        <v>20</v>
      </c>
      <c r="L9" s="11" t="s">
        <v>21</v>
      </c>
      <c r="M9" s="11" t="s">
        <v>22</v>
      </c>
      <c r="N9" s="11" t="s">
        <v>23</v>
      </c>
      <c r="O9" s="11" t="s">
        <v>24</v>
      </c>
    </row>
    <row r="10" spans="1:15" x14ac:dyDescent="0.2">
      <c r="A10" s="8">
        <v>189</v>
      </c>
      <c r="B10" s="8">
        <v>298</v>
      </c>
      <c r="C10" s="13" t="s">
        <v>4</v>
      </c>
      <c r="D10" s="10">
        <f>MIN(A2:A21)</f>
        <v>151</v>
      </c>
      <c r="F10" s="14" t="s">
        <v>25</v>
      </c>
      <c r="G10">
        <v>4</v>
      </c>
      <c r="I10" s="10">
        <v>151</v>
      </c>
      <c r="J10" s="15">
        <v>159</v>
      </c>
      <c r="K10" s="10">
        <v>4</v>
      </c>
      <c r="L10" s="16">
        <f>K10/$K$16</f>
        <v>0.2</v>
      </c>
      <c r="M10" s="16">
        <f>L10</f>
        <v>0.2</v>
      </c>
      <c r="N10" s="10">
        <f>_xlfn.NORM.DIST(J10,$D$15,$D$16,TRUE)</f>
        <v>0.16172565102076553</v>
      </c>
      <c r="O10" s="16">
        <f>ABS(M10-N10)</f>
        <v>3.8274348979234485E-2</v>
      </c>
    </row>
    <row r="11" spans="1:15" x14ac:dyDescent="0.2">
      <c r="A11" s="8">
        <v>172</v>
      </c>
      <c r="B11" s="8">
        <v>296</v>
      </c>
      <c r="C11" s="13" t="s">
        <v>5</v>
      </c>
      <c r="D11" s="10">
        <f>MAX(A2:A21)</f>
        <v>198</v>
      </c>
      <c r="F11" s="14" t="s">
        <v>26</v>
      </c>
      <c r="G11">
        <v>4</v>
      </c>
      <c r="I11" s="10">
        <v>160</v>
      </c>
      <c r="J11" s="15">
        <v>168</v>
      </c>
      <c r="K11" s="10">
        <v>4</v>
      </c>
      <c r="L11" s="16">
        <f t="shared" ref="L11:L15" si="0">K11/$K$16</f>
        <v>0.2</v>
      </c>
      <c r="M11" s="16">
        <f>M10+L11</f>
        <v>0.4</v>
      </c>
      <c r="N11" s="10">
        <f t="shared" ref="N11:N15" si="1">_xlfn.NORM.DIST(J11,$D$15,$D$16,TRUE)</f>
        <v>0.34716906030799277</v>
      </c>
      <c r="O11" s="16">
        <f t="shared" ref="O11:O19" si="2">ABS(M11-N11)</f>
        <v>5.283093969200725E-2</v>
      </c>
    </row>
    <row r="12" spans="1:15" x14ac:dyDescent="0.2">
      <c r="A12" s="8">
        <v>183</v>
      </c>
      <c r="B12" s="8">
        <v>292</v>
      </c>
      <c r="C12" s="17" t="s">
        <v>6</v>
      </c>
      <c r="D12" s="10">
        <f>D11-D10</f>
        <v>47</v>
      </c>
      <c r="F12" s="14" t="s">
        <v>27</v>
      </c>
      <c r="G12">
        <v>3</v>
      </c>
      <c r="I12" s="10">
        <v>169</v>
      </c>
      <c r="J12" s="15">
        <v>177</v>
      </c>
      <c r="K12" s="10">
        <v>3</v>
      </c>
      <c r="L12" s="16">
        <f t="shared" si="0"/>
        <v>0.15</v>
      </c>
      <c r="M12" s="16">
        <f t="shared" ref="M12:M15" si="3">M11+L12</f>
        <v>0.55000000000000004</v>
      </c>
      <c r="N12" s="10">
        <f t="shared" si="1"/>
        <v>0.57982306010193363</v>
      </c>
      <c r="O12" s="16">
        <f t="shared" si="2"/>
        <v>2.9823060101933585E-2</v>
      </c>
    </row>
    <row r="13" spans="1:15" x14ac:dyDescent="0.2">
      <c r="A13" s="8">
        <v>153</v>
      </c>
      <c r="B13" s="8">
        <v>225</v>
      </c>
      <c r="C13" s="18" t="s">
        <v>7</v>
      </c>
      <c r="D13" s="19">
        <f>1+3.322*(LOG(D9))</f>
        <v>5.3220216455957461</v>
      </c>
      <c r="F13" s="14" t="s">
        <v>28</v>
      </c>
      <c r="G13">
        <v>2</v>
      </c>
      <c r="I13" s="10">
        <v>178</v>
      </c>
      <c r="J13" s="15">
        <v>186</v>
      </c>
      <c r="K13" s="10">
        <v>2</v>
      </c>
      <c r="L13" s="16">
        <f t="shared" si="0"/>
        <v>0.1</v>
      </c>
      <c r="M13" s="16">
        <f t="shared" si="3"/>
        <v>0.65</v>
      </c>
      <c r="N13" s="10">
        <f t="shared" si="1"/>
        <v>0.78694226302550263</v>
      </c>
      <c r="O13" s="16">
        <f t="shared" si="2"/>
        <v>0.13694226302550261</v>
      </c>
    </row>
    <row r="14" spans="1:15" x14ac:dyDescent="0.2">
      <c r="A14" s="8">
        <v>188</v>
      </c>
      <c r="B14" s="8">
        <v>236</v>
      </c>
      <c r="C14" s="20" t="s">
        <v>8</v>
      </c>
      <c r="D14" s="21">
        <f>D12/D13</f>
        <v>8.8312305228775205</v>
      </c>
      <c r="F14" s="14" t="s">
        <v>29</v>
      </c>
      <c r="G14">
        <v>6</v>
      </c>
      <c r="I14" s="10">
        <v>187</v>
      </c>
      <c r="J14" s="15">
        <v>195</v>
      </c>
      <c r="K14" s="10">
        <v>6</v>
      </c>
      <c r="L14" s="16">
        <f t="shared" si="0"/>
        <v>0.3</v>
      </c>
      <c r="M14" s="16">
        <f t="shared" si="3"/>
        <v>0.95</v>
      </c>
      <c r="N14" s="10">
        <f t="shared" si="1"/>
        <v>0.9177768611365863</v>
      </c>
      <c r="O14" s="16">
        <f t="shared" si="2"/>
        <v>3.2223138863413658E-2</v>
      </c>
    </row>
    <row r="15" spans="1:15" x14ac:dyDescent="0.2">
      <c r="A15" s="8">
        <v>198</v>
      </c>
      <c r="B15" s="8">
        <v>247</v>
      </c>
      <c r="C15" s="22" t="s">
        <v>9</v>
      </c>
      <c r="D15" s="19">
        <f>AVERAGE(A2:A21)</f>
        <v>173.95</v>
      </c>
      <c r="F15" s="14" t="s">
        <v>30</v>
      </c>
      <c r="G15">
        <v>1</v>
      </c>
      <c r="I15" s="10">
        <v>196</v>
      </c>
      <c r="J15" s="15">
        <v>204</v>
      </c>
      <c r="K15" s="10">
        <v>1</v>
      </c>
      <c r="L15" s="16">
        <f t="shared" si="0"/>
        <v>0.05</v>
      </c>
      <c r="M15" s="16">
        <f t="shared" si="3"/>
        <v>1</v>
      </c>
      <c r="N15" s="10">
        <f t="shared" si="1"/>
        <v>0.97641038441294847</v>
      </c>
      <c r="O15" s="16">
        <f t="shared" si="2"/>
        <v>2.3589615587051527E-2</v>
      </c>
    </row>
    <row r="16" spans="1:15" x14ac:dyDescent="0.2">
      <c r="A16" s="8">
        <v>162</v>
      </c>
      <c r="B16" s="8">
        <v>259</v>
      </c>
      <c r="C16" s="22" t="s">
        <v>10</v>
      </c>
      <c r="D16" s="19">
        <f>_xlfn.STDEV.P(A2:A21)</f>
        <v>15.140921372228309</v>
      </c>
      <c r="F16" s="14" t="s">
        <v>31</v>
      </c>
      <c r="G16">
        <v>20</v>
      </c>
      <c r="I16" s="23"/>
      <c r="J16" s="8"/>
      <c r="K16" s="24">
        <f>SUM(K10:K15)</f>
        <v>20</v>
      </c>
      <c r="L16" s="8"/>
      <c r="M16" s="8"/>
      <c r="N16" s="23"/>
      <c r="O16" s="8"/>
    </row>
    <row r="17" spans="1:15" x14ac:dyDescent="0.2">
      <c r="A17" s="8">
        <v>151</v>
      </c>
      <c r="B17" s="8">
        <v>204</v>
      </c>
      <c r="C17" s="25" t="s">
        <v>11</v>
      </c>
      <c r="D17" s="26">
        <f>_xlfn.VAR.S(A2:A21)</f>
        <v>241.31315789473683</v>
      </c>
      <c r="I17" s="27" t="s">
        <v>32</v>
      </c>
      <c r="J17" s="27">
        <f>MAX(O10:O18)</f>
        <v>0.13694226302550261</v>
      </c>
      <c r="L17" s="8"/>
      <c r="M17" s="8"/>
      <c r="O17" s="8"/>
    </row>
    <row r="18" spans="1:15" x14ac:dyDescent="0.2">
      <c r="A18" s="8">
        <v>175</v>
      </c>
      <c r="B18" s="8">
        <v>225</v>
      </c>
      <c r="I18" t="s">
        <v>33</v>
      </c>
      <c r="J18">
        <f>1.36/SQRT(D9)</f>
        <v>0.30410524493997143</v>
      </c>
      <c r="K18" s="28" t="s">
        <v>34</v>
      </c>
      <c r="L18" s="28"/>
      <c r="M18" s="8"/>
      <c r="O18" s="8"/>
    </row>
    <row r="19" spans="1:15" x14ac:dyDescent="0.2">
      <c r="A19" s="8">
        <v>190</v>
      </c>
      <c r="B19" s="8">
        <v>285</v>
      </c>
      <c r="I19" s="14"/>
      <c r="L19" s="8"/>
      <c r="M19" s="8"/>
      <c r="O19" s="8"/>
    </row>
    <row r="20" spans="1:15" x14ac:dyDescent="0.2">
      <c r="A20" s="8">
        <v>154</v>
      </c>
      <c r="B20" s="8">
        <v>274</v>
      </c>
    </row>
    <row r="21" spans="1:15" x14ac:dyDescent="0.2">
      <c r="A21" s="8">
        <v>188</v>
      </c>
      <c r="B21" s="8">
        <v>281</v>
      </c>
      <c r="C21" s="9" t="s">
        <v>3</v>
      </c>
      <c r="D21" s="10">
        <f>COUNT(B1:B31)</f>
        <v>30</v>
      </c>
      <c r="F21" t="s">
        <v>16</v>
      </c>
      <c r="G21" t="s">
        <v>35</v>
      </c>
      <c r="I21" s="11" t="s">
        <v>18</v>
      </c>
      <c r="J21" s="12" t="s">
        <v>19</v>
      </c>
      <c r="K21" s="11" t="s">
        <v>20</v>
      </c>
      <c r="L21" s="11" t="s">
        <v>21</v>
      </c>
      <c r="M21" s="11" t="s">
        <v>22</v>
      </c>
      <c r="N21" s="11" t="s">
        <v>23</v>
      </c>
      <c r="O21" s="11" t="s">
        <v>24</v>
      </c>
    </row>
    <row r="22" spans="1:15" x14ac:dyDescent="0.2">
      <c r="A22" s="23"/>
      <c r="B22" s="8">
        <v>214</v>
      </c>
      <c r="C22" s="13" t="s">
        <v>4</v>
      </c>
      <c r="D22" s="10">
        <f>MIN(B2:B31)</f>
        <v>201</v>
      </c>
      <c r="F22" s="14" t="s">
        <v>36</v>
      </c>
      <c r="I22" s="16">
        <v>201</v>
      </c>
      <c r="J22" s="15">
        <v>216</v>
      </c>
      <c r="K22" s="16">
        <v>8</v>
      </c>
      <c r="L22" s="16">
        <f>K22/$K$29</f>
        <v>0.26666666666666666</v>
      </c>
      <c r="M22" s="16">
        <f>L22</f>
        <v>0.26666666666666666</v>
      </c>
      <c r="N22" s="10">
        <f>_xlfn.NORM.DIST(J22,$D$27,$D$28,TRUE)</f>
        <v>0.17725570560947745</v>
      </c>
      <c r="O22" s="16">
        <f>ABS(M22-N22)</f>
        <v>8.9410961057189209E-2</v>
      </c>
    </row>
    <row r="23" spans="1:15" x14ac:dyDescent="0.2">
      <c r="A23" s="23"/>
      <c r="B23" s="8">
        <v>203</v>
      </c>
      <c r="C23" s="13" t="s">
        <v>5</v>
      </c>
      <c r="D23" s="10">
        <f>MAX(B2:B31)</f>
        <v>298</v>
      </c>
      <c r="F23" s="14" t="s">
        <v>37</v>
      </c>
      <c r="G23">
        <v>8</v>
      </c>
      <c r="I23" s="16">
        <v>217</v>
      </c>
      <c r="J23" s="15">
        <v>232</v>
      </c>
      <c r="K23" s="16">
        <v>3</v>
      </c>
      <c r="L23" s="16">
        <f t="shared" ref="L23:L27" si="4">K23/$K$29</f>
        <v>0.1</v>
      </c>
      <c r="M23" s="16">
        <f>M22+L23</f>
        <v>0.3666666666666667</v>
      </c>
      <c r="N23" s="10">
        <f t="shared" ref="N23:N28" si="5">_xlfn.NORM.DIST(J23,$D$27,$D$28,TRUE)</f>
        <v>0.33344395543582211</v>
      </c>
      <c r="O23" s="16">
        <f t="shared" ref="O23:O28" si="6">ABS(M23-N23)</f>
        <v>3.3222711230844582E-2</v>
      </c>
    </row>
    <row r="24" spans="1:15" x14ac:dyDescent="0.2">
      <c r="A24" s="23"/>
      <c r="B24" s="8">
        <v>208</v>
      </c>
      <c r="C24" s="17" t="s">
        <v>6</v>
      </c>
      <c r="D24" s="10">
        <f>D23-D22</f>
        <v>97</v>
      </c>
      <c r="F24" s="14" t="s">
        <v>38</v>
      </c>
      <c r="G24">
        <v>3</v>
      </c>
      <c r="I24" s="16">
        <v>233</v>
      </c>
      <c r="J24" s="15">
        <v>248</v>
      </c>
      <c r="K24" s="16">
        <v>7</v>
      </c>
      <c r="L24" s="16">
        <f t="shared" si="4"/>
        <v>0.23333333333333334</v>
      </c>
      <c r="M24" s="16">
        <f t="shared" ref="M24:M28" si="7">M23+L24</f>
        <v>0.60000000000000009</v>
      </c>
      <c r="N24" s="10">
        <f t="shared" si="5"/>
        <v>0.52592412557781487</v>
      </c>
      <c r="O24" s="16">
        <f t="shared" si="6"/>
        <v>7.4075874422185217E-2</v>
      </c>
    </row>
    <row r="25" spans="1:15" x14ac:dyDescent="0.2">
      <c r="A25" s="23"/>
      <c r="B25" s="8">
        <v>262</v>
      </c>
      <c r="C25" s="18" t="s">
        <v>7</v>
      </c>
      <c r="D25" s="19">
        <f>1+3.322*(LOG(D21))</f>
        <v>5.9069968081787181</v>
      </c>
      <c r="F25" s="14" t="s">
        <v>39</v>
      </c>
      <c r="G25">
        <v>7</v>
      </c>
      <c r="I25" s="16">
        <v>249</v>
      </c>
      <c r="J25" s="15">
        <v>264</v>
      </c>
      <c r="K25" s="16">
        <v>3</v>
      </c>
      <c r="L25" s="16">
        <f t="shared" si="4"/>
        <v>0.1</v>
      </c>
      <c r="M25" s="16">
        <f t="shared" si="7"/>
        <v>0.70000000000000007</v>
      </c>
      <c r="N25" s="10">
        <f t="shared" si="5"/>
        <v>0.71242361057144388</v>
      </c>
      <c r="O25" s="16">
        <f t="shared" si="6"/>
        <v>1.2423610571443811E-2</v>
      </c>
    </row>
    <row r="26" spans="1:15" x14ac:dyDescent="0.2">
      <c r="A26" s="23"/>
      <c r="B26" s="8">
        <v>244</v>
      </c>
      <c r="C26" s="20" t="s">
        <v>8</v>
      </c>
      <c r="D26" s="21">
        <f>D24/D25</f>
        <v>16.421204065269784</v>
      </c>
      <c r="F26" s="14" t="s">
        <v>40</v>
      </c>
      <c r="G26">
        <v>3</v>
      </c>
      <c r="I26" s="16">
        <v>265</v>
      </c>
      <c r="J26" s="15">
        <v>280</v>
      </c>
      <c r="K26" s="16">
        <v>1</v>
      </c>
      <c r="L26" s="16">
        <f t="shared" si="4"/>
        <v>3.3333333333333333E-2</v>
      </c>
      <c r="M26" s="16">
        <f t="shared" si="7"/>
        <v>0.73333333333333339</v>
      </c>
      <c r="N26" s="10">
        <f t="shared" si="5"/>
        <v>0.85449990081860827</v>
      </c>
      <c r="O26" s="16">
        <f t="shared" si="6"/>
        <v>0.12116656748527488</v>
      </c>
    </row>
    <row r="27" spans="1:15" x14ac:dyDescent="0.2">
      <c r="A27" s="23"/>
      <c r="B27" s="8">
        <v>238</v>
      </c>
      <c r="C27" s="22" t="s">
        <v>9</v>
      </c>
      <c r="D27" s="19">
        <f>AVERAGE(B2:B31)</f>
        <v>245.9</v>
      </c>
      <c r="F27" s="14" t="s">
        <v>41</v>
      </c>
      <c r="G27">
        <v>1</v>
      </c>
      <c r="I27" s="16">
        <v>281</v>
      </c>
      <c r="J27" s="15">
        <v>296</v>
      </c>
      <c r="K27" s="16">
        <v>7</v>
      </c>
      <c r="L27" s="16">
        <f t="shared" si="4"/>
        <v>0.23333333333333334</v>
      </c>
      <c r="M27" s="16">
        <f t="shared" si="7"/>
        <v>0.96666666666666679</v>
      </c>
      <c r="N27" s="10">
        <f t="shared" si="5"/>
        <v>0.93959479970058046</v>
      </c>
      <c r="O27" s="16">
        <f t="shared" si="6"/>
        <v>2.7071866966086322E-2</v>
      </c>
    </row>
    <row r="28" spans="1:15" x14ac:dyDescent="0.2">
      <c r="A28" s="23"/>
      <c r="B28" s="8">
        <v>289</v>
      </c>
      <c r="C28" s="22" t="s">
        <v>10</v>
      </c>
      <c r="D28" s="19">
        <f>_xlfn.STDEV.P(B2:B31)</f>
        <v>32.29380745591947</v>
      </c>
      <c r="F28" s="14" t="s">
        <v>42</v>
      </c>
      <c r="G28">
        <v>7</v>
      </c>
      <c r="I28" s="16">
        <v>297</v>
      </c>
      <c r="J28" s="16">
        <v>312</v>
      </c>
      <c r="K28" s="16">
        <v>1</v>
      </c>
      <c r="L28" s="16">
        <f>K28/$K$29</f>
        <v>3.3333333333333333E-2</v>
      </c>
      <c r="M28" s="16">
        <f t="shared" si="7"/>
        <v>1.0000000000000002</v>
      </c>
      <c r="N28" s="10">
        <f t="shared" si="5"/>
        <v>0.9796627109981878</v>
      </c>
      <c r="O28" s="16">
        <f t="shared" si="6"/>
        <v>2.033728900181242E-2</v>
      </c>
    </row>
    <row r="29" spans="1:15" x14ac:dyDescent="0.2">
      <c r="A29" s="23"/>
      <c r="B29" s="8">
        <v>234</v>
      </c>
      <c r="C29" s="25" t="s">
        <v>11</v>
      </c>
      <c r="D29" s="26">
        <f>_xlfn.VAR.S(B2:B31)</f>
        <v>1078.8517241379295</v>
      </c>
      <c r="F29" s="14" t="s">
        <v>43</v>
      </c>
      <c r="G29">
        <v>1</v>
      </c>
      <c r="I29" s="8"/>
      <c r="J29" s="8"/>
      <c r="K29" s="8">
        <f>SUM(K22:K28)</f>
        <v>30</v>
      </c>
    </row>
    <row r="30" spans="1:15" x14ac:dyDescent="0.2">
      <c r="A30" s="23"/>
      <c r="B30" s="8">
        <v>243</v>
      </c>
      <c r="F30" s="14" t="s">
        <v>31</v>
      </c>
      <c r="G30">
        <v>30</v>
      </c>
    </row>
    <row r="31" spans="1:15" x14ac:dyDescent="0.2">
      <c r="A31" s="23"/>
      <c r="B31" s="8">
        <v>260</v>
      </c>
      <c r="I31" s="27" t="s">
        <v>32</v>
      </c>
      <c r="J31" s="27">
        <f>MAX(O22:O28)</f>
        <v>0.12116656748527488</v>
      </c>
    </row>
    <row r="32" spans="1:15" x14ac:dyDescent="0.2">
      <c r="I32" t="s">
        <v>33</v>
      </c>
      <c r="J32">
        <f>1.36/SQRT(D21)</f>
        <v>0.24830089273567532</v>
      </c>
      <c r="K32" s="28" t="s">
        <v>34</v>
      </c>
      <c r="L32" s="28"/>
    </row>
    <row r="33" spans="3:12" x14ac:dyDescent="0.2">
      <c r="K33" s="34"/>
      <c r="L33" s="34"/>
    </row>
    <row r="34" spans="3:12" x14ac:dyDescent="0.2">
      <c r="C34" s="5" t="s">
        <v>12</v>
      </c>
      <c r="D34" s="5"/>
      <c r="E34" s="5"/>
      <c r="F34" s="5"/>
      <c r="G34" s="5"/>
      <c r="H34" s="5"/>
      <c r="I34" s="5"/>
      <c r="J34" s="5"/>
      <c r="K34" s="5"/>
      <c r="L34" s="34"/>
    </row>
    <row r="35" spans="3:12" x14ac:dyDescent="0.2">
      <c r="C35" s="5"/>
      <c r="D35" s="5"/>
      <c r="E35" s="5"/>
      <c r="F35" s="5"/>
      <c r="G35" s="5"/>
      <c r="H35" s="5"/>
      <c r="I35" s="5"/>
      <c r="J35" s="5"/>
      <c r="K35" s="5"/>
      <c r="L35" s="34"/>
    </row>
    <row r="36" spans="3:12" x14ac:dyDescent="0.2">
      <c r="C36" s="23" t="s">
        <v>44</v>
      </c>
      <c r="D36" s="29">
        <f>D29/D17</f>
        <v>4.4707538268946578</v>
      </c>
      <c r="L36" s="34"/>
    </row>
    <row r="37" spans="3:12" x14ac:dyDescent="0.2">
      <c r="C37" s="8" t="s">
        <v>45</v>
      </c>
      <c r="D37" s="29">
        <f>_xlfn.F.INV.RT(0.05,19,29)</f>
        <v>1.9581455228412217</v>
      </c>
      <c r="L37" s="34"/>
    </row>
    <row r="38" spans="3:12" x14ac:dyDescent="0.2">
      <c r="D38" s="8" t="s">
        <v>46</v>
      </c>
      <c r="E38" s="30" t="s">
        <v>47</v>
      </c>
    </row>
    <row r="41" spans="3:12" x14ac:dyDescent="0.2">
      <c r="C41" s="31" t="s">
        <v>13</v>
      </c>
      <c r="D41" s="32"/>
      <c r="E41" s="32"/>
      <c r="F41" s="32"/>
      <c r="G41" s="32"/>
      <c r="H41" s="32"/>
      <c r="I41" s="32"/>
      <c r="J41" s="32"/>
      <c r="K41" s="32"/>
    </row>
    <row r="42" spans="3:12" x14ac:dyDescent="0.2">
      <c r="C42" s="32"/>
      <c r="D42" s="32"/>
      <c r="E42" s="32"/>
      <c r="F42" s="32"/>
      <c r="G42" s="32"/>
      <c r="H42" s="32"/>
      <c r="I42" s="32"/>
      <c r="J42" s="32"/>
      <c r="K42" s="32"/>
    </row>
    <row r="49" spans="4:11" x14ac:dyDescent="0.2">
      <c r="I49" t="s">
        <v>48</v>
      </c>
    </row>
    <row r="59" spans="4:11" x14ac:dyDescent="0.2">
      <c r="D59" s="29" t="s">
        <v>49</v>
      </c>
      <c r="E59" s="29">
        <f>(D15-D27)/SQRT((D17/D9)+(D29/D21))</f>
        <v>-10.382127100257513</v>
      </c>
    </row>
    <row r="61" spans="4:11" x14ac:dyDescent="0.2">
      <c r="D61" t="s">
        <v>50</v>
      </c>
    </row>
    <row r="62" spans="4:11" x14ac:dyDescent="0.2">
      <c r="G62" s="8"/>
      <c r="H62" s="8"/>
      <c r="I62" s="8"/>
      <c r="J62" s="8"/>
      <c r="K62" s="8"/>
    </row>
    <row r="63" spans="4:11" x14ac:dyDescent="0.2">
      <c r="D63" t="s">
        <v>51</v>
      </c>
      <c r="E63">
        <f>(((D17/20)+(D29/30))^2)/(((1/19)*((D17/20)^2))+((1/29)*((D29/30)^2)))</f>
        <v>44.14028452186627</v>
      </c>
      <c r="G63" s="8"/>
      <c r="H63" s="8"/>
      <c r="I63" s="8"/>
      <c r="J63" s="8"/>
      <c r="K63" s="8"/>
    </row>
    <row r="64" spans="4:11" ht="19" x14ac:dyDescent="0.2">
      <c r="D64" s="35" t="s">
        <v>52</v>
      </c>
      <c r="E64" s="36">
        <f>_xlfn.T.INV(0.05,E63)</f>
        <v>-1.680229976572116</v>
      </c>
      <c r="G64" s="8"/>
      <c r="H64" s="8"/>
      <c r="I64" s="8"/>
      <c r="J64" s="8"/>
      <c r="K64" s="8"/>
    </row>
    <row r="65" spans="5:11" x14ac:dyDescent="0.2">
      <c r="G65" s="8"/>
      <c r="H65" s="8"/>
      <c r="I65" s="8"/>
      <c r="J65" s="8"/>
      <c r="K65" s="8"/>
    </row>
    <row r="66" spans="5:11" x14ac:dyDescent="0.2">
      <c r="G66" s="8"/>
      <c r="H66" s="8"/>
      <c r="I66" s="8"/>
      <c r="J66" s="8"/>
      <c r="K66" s="8"/>
    </row>
    <row r="67" spans="5:11" x14ac:dyDescent="0.2">
      <c r="G67" s="8"/>
      <c r="H67" s="8"/>
      <c r="I67" s="8"/>
      <c r="J67" s="8"/>
      <c r="K67" s="8"/>
    </row>
    <row r="68" spans="5:11" x14ac:dyDescent="0.2">
      <c r="G68" s="8"/>
      <c r="H68" s="8"/>
      <c r="I68" s="8"/>
      <c r="J68" s="8"/>
      <c r="K68" s="8"/>
    </row>
    <row r="69" spans="5:11" x14ac:dyDescent="0.2">
      <c r="G69" s="8"/>
      <c r="H69" s="8"/>
      <c r="I69" s="8"/>
      <c r="J69" s="8"/>
      <c r="K69" s="8"/>
    </row>
    <row r="71" spans="5:11" x14ac:dyDescent="0.2">
      <c r="E71" s="33" t="s">
        <v>53</v>
      </c>
    </row>
  </sheetData>
  <mergeCells count="5">
    <mergeCell ref="D1:L2"/>
    <mergeCell ref="K18:L18"/>
    <mergeCell ref="K32:L32"/>
    <mergeCell ref="C41:K42"/>
    <mergeCell ref="C34:K35"/>
  </mergeCells>
  <conditionalFormatting sqref="O10:O19">
    <cfRule type="top10" dxfId="1" priority="2" rank="1"/>
  </conditionalFormatting>
  <conditionalFormatting sqref="O22:O28">
    <cfRule type="top10" dxfId="0" priority="1" rank="1"/>
  </conditionalFormatting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8B0C4-8347-B84F-8694-19244658A1F5}">
  <dimension ref="A1:F142"/>
  <sheetViews>
    <sheetView zoomScale="166" zoomScaleNormal="90" workbookViewId="0">
      <pane ySplit="1" topLeftCell="A2" activePane="bottomLeft" state="frozen"/>
      <selection pane="bottomLeft" activeCell="B22" sqref="B22"/>
    </sheetView>
  </sheetViews>
  <sheetFormatPr baseColWidth="10" defaultRowHeight="15" x14ac:dyDescent="0.2"/>
  <cols>
    <col min="1" max="1" width="18.5" style="1" customWidth="1"/>
    <col min="2" max="2" width="16.1640625" style="1" customWidth="1"/>
    <col min="3" max="5" width="10.83203125" style="2"/>
    <col min="6" max="16384" width="10.83203125" style="1"/>
  </cols>
  <sheetData>
    <row r="1" spans="1:5" ht="16" x14ac:dyDescent="0.2">
      <c r="A1" s="3" t="s">
        <v>14</v>
      </c>
      <c r="B1" s="3" t="s">
        <v>15</v>
      </c>
      <c r="C1" s="3" t="s">
        <v>54</v>
      </c>
      <c r="D1" s="3" t="s">
        <v>55</v>
      </c>
      <c r="E1" s="3" t="s">
        <v>56</v>
      </c>
    </row>
    <row r="2" spans="1:5" x14ac:dyDescent="0.2">
      <c r="A2" s="4">
        <v>13</v>
      </c>
      <c r="B2" s="41">
        <v>20</v>
      </c>
      <c r="C2" s="4">
        <f>A2^2</f>
        <v>169</v>
      </c>
      <c r="D2" s="4">
        <f>B2^2</f>
        <v>400</v>
      </c>
      <c r="E2" s="4">
        <f>A2*B2</f>
        <v>260</v>
      </c>
    </row>
    <row r="3" spans="1:5" x14ac:dyDescent="0.2">
      <c r="A3" s="4">
        <v>13</v>
      </c>
      <c r="B3" s="41">
        <v>11</v>
      </c>
      <c r="C3" s="4">
        <f>A3^2</f>
        <v>169</v>
      </c>
      <c r="D3" s="4">
        <f t="shared" ref="D3:D66" si="0">B3^2</f>
        <v>121</v>
      </c>
      <c r="E3" s="4">
        <f t="shared" ref="E3:E66" si="1">A3*B3</f>
        <v>143</v>
      </c>
    </row>
    <row r="4" spans="1:5" x14ac:dyDescent="0.2">
      <c r="A4" s="4">
        <v>12</v>
      </c>
      <c r="B4" s="41">
        <v>10</v>
      </c>
      <c r="C4" s="4">
        <f t="shared" ref="C4:D67" si="2">A4^2</f>
        <v>144</v>
      </c>
      <c r="D4" s="4">
        <f t="shared" si="0"/>
        <v>100</v>
      </c>
      <c r="E4" s="4">
        <f t="shared" si="1"/>
        <v>120</v>
      </c>
    </row>
    <row r="5" spans="1:5" x14ac:dyDescent="0.2">
      <c r="A5" s="4">
        <v>13</v>
      </c>
      <c r="B5" s="41">
        <v>13</v>
      </c>
      <c r="C5" s="4">
        <f t="shared" si="2"/>
        <v>169</v>
      </c>
      <c r="D5" s="4">
        <f t="shared" si="0"/>
        <v>169</v>
      </c>
      <c r="E5" s="4">
        <f t="shared" si="1"/>
        <v>169</v>
      </c>
    </row>
    <row r="6" spans="1:5" x14ac:dyDescent="0.2">
      <c r="A6" s="4">
        <v>12</v>
      </c>
      <c r="B6" s="41">
        <v>10</v>
      </c>
      <c r="C6" s="4">
        <f t="shared" si="2"/>
        <v>144</v>
      </c>
      <c r="D6" s="4">
        <f t="shared" si="0"/>
        <v>100</v>
      </c>
      <c r="E6" s="4">
        <f t="shared" si="1"/>
        <v>120</v>
      </c>
    </row>
    <row r="7" spans="1:5" x14ac:dyDescent="0.2">
      <c r="A7" s="4">
        <v>12</v>
      </c>
      <c r="B7" s="41">
        <v>12</v>
      </c>
      <c r="C7" s="4">
        <f t="shared" si="2"/>
        <v>144</v>
      </c>
      <c r="D7" s="4">
        <f t="shared" si="0"/>
        <v>144</v>
      </c>
      <c r="E7" s="4">
        <f t="shared" si="1"/>
        <v>144</v>
      </c>
    </row>
    <row r="8" spans="1:5" x14ac:dyDescent="0.2">
      <c r="A8" s="4">
        <v>13</v>
      </c>
      <c r="B8" s="41">
        <v>14</v>
      </c>
      <c r="C8" s="4">
        <f t="shared" si="2"/>
        <v>169</v>
      </c>
      <c r="D8" s="4">
        <f t="shared" si="0"/>
        <v>196</v>
      </c>
      <c r="E8" s="4">
        <f t="shared" si="1"/>
        <v>182</v>
      </c>
    </row>
    <row r="9" spans="1:5" x14ac:dyDescent="0.2">
      <c r="A9" s="4">
        <v>13</v>
      </c>
      <c r="B9" s="41">
        <v>11</v>
      </c>
      <c r="C9" s="4">
        <f t="shared" si="2"/>
        <v>169</v>
      </c>
      <c r="D9" s="4">
        <f t="shared" si="0"/>
        <v>121</v>
      </c>
      <c r="E9" s="4">
        <f t="shared" si="1"/>
        <v>143</v>
      </c>
    </row>
    <row r="10" spans="1:5" x14ac:dyDescent="0.2">
      <c r="A10" s="4">
        <v>13</v>
      </c>
      <c r="B10" s="41">
        <v>12</v>
      </c>
      <c r="C10" s="4">
        <f t="shared" si="2"/>
        <v>169</v>
      </c>
      <c r="D10" s="4">
        <f t="shared" si="0"/>
        <v>144</v>
      </c>
      <c r="E10" s="4">
        <f t="shared" si="1"/>
        <v>156</v>
      </c>
    </row>
    <row r="11" spans="1:5" x14ac:dyDescent="0.2">
      <c r="A11" s="4">
        <v>12</v>
      </c>
      <c r="B11" s="41">
        <v>11</v>
      </c>
      <c r="C11" s="4">
        <f t="shared" si="2"/>
        <v>144</v>
      </c>
      <c r="D11" s="4">
        <f t="shared" si="0"/>
        <v>121</v>
      </c>
      <c r="E11" s="4">
        <f t="shared" si="1"/>
        <v>132</v>
      </c>
    </row>
    <row r="12" spans="1:5" x14ac:dyDescent="0.2">
      <c r="A12" s="4">
        <v>13</v>
      </c>
      <c r="B12" s="41">
        <v>12</v>
      </c>
      <c r="C12" s="4">
        <f t="shared" si="2"/>
        <v>169</v>
      </c>
      <c r="D12" s="4">
        <f t="shared" si="0"/>
        <v>144</v>
      </c>
      <c r="E12" s="4">
        <f t="shared" si="1"/>
        <v>156</v>
      </c>
    </row>
    <row r="13" spans="1:5" x14ac:dyDescent="0.2">
      <c r="A13" s="4">
        <v>12</v>
      </c>
      <c r="B13" s="41">
        <v>12</v>
      </c>
      <c r="C13" s="4">
        <f t="shared" si="2"/>
        <v>144</v>
      </c>
      <c r="D13" s="4">
        <f t="shared" si="0"/>
        <v>144</v>
      </c>
      <c r="E13" s="4">
        <f t="shared" si="1"/>
        <v>144</v>
      </c>
    </row>
    <row r="14" spans="1:5" x14ac:dyDescent="0.2">
      <c r="A14" s="4">
        <v>12</v>
      </c>
      <c r="B14" s="41">
        <v>10</v>
      </c>
      <c r="C14" s="4">
        <f t="shared" si="2"/>
        <v>144</v>
      </c>
      <c r="D14" s="4">
        <f t="shared" si="0"/>
        <v>100</v>
      </c>
      <c r="E14" s="4">
        <f t="shared" si="1"/>
        <v>120</v>
      </c>
    </row>
    <row r="15" spans="1:5" x14ac:dyDescent="0.2">
      <c r="A15" s="4">
        <v>13</v>
      </c>
      <c r="B15" s="41">
        <v>10</v>
      </c>
      <c r="C15" s="4">
        <f t="shared" si="2"/>
        <v>169</v>
      </c>
      <c r="D15" s="4">
        <f t="shared" si="0"/>
        <v>100</v>
      </c>
      <c r="E15" s="4">
        <f t="shared" si="1"/>
        <v>130</v>
      </c>
    </row>
    <row r="16" spans="1:5" x14ac:dyDescent="0.2">
      <c r="A16" s="4">
        <v>12</v>
      </c>
      <c r="B16" s="41">
        <v>11</v>
      </c>
      <c r="C16" s="4">
        <f t="shared" si="2"/>
        <v>144</v>
      </c>
      <c r="D16" s="4">
        <f t="shared" si="0"/>
        <v>121</v>
      </c>
      <c r="E16" s="4">
        <f t="shared" si="1"/>
        <v>132</v>
      </c>
    </row>
    <row r="17" spans="1:5" x14ac:dyDescent="0.2">
      <c r="A17" s="4">
        <v>12</v>
      </c>
      <c r="B17" s="41">
        <v>14</v>
      </c>
      <c r="C17" s="4">
        <f t="shared" si="2"/>
        <v>144</v>
      </c>
      <c r="D17" s="4">
        <f t="shared" si="0"/>
        <v>196</v>
      </c>
      <c r="E17" s="4">
        <f t="shared" si="1"/>
        <v>168</v>
      </c>
    </row>
    <row r="18" spans="1:5" x14ac:dyDescent="0.2">
      <c r="A18" s="4">
        <v>12</v>
      </c>
      <c r="B18" s="41">
        <v>12</v>
      </c>
      <c r="C18" s="4">
        <f t="shared" si="2"/>
        <v>144</v>
      </c>
      <c r="D18" s="4">
        <f t="shared" si="0"/>
        <v>144</v>
      </c>
      <c r="E18" s="4">
        <f t="shared" si="1"/>
        <v>144</v>
      </c>
    </row>
    <row r="19" spans="1:5" x14ac:dyDescent="0.2">
      <c r="A19" s="4">
        <v>13</v>
      </c>
      <c r="B19" s="41">
        <v>14</v>
      </c>
      <c r="C19" s="4">
        <f t="shared" si="2"/>
        <v>169</v>
      </c>
      <c r="D19" s="4">
        <f t="shared" si="0"/>
        <v>196</v>
      </c>
      <c r="E19" s="4">
        <f t="shared" si="1"/>
        <v>182</v>
      </c>
    </row>
    <row r="20" spans="1:5" x14ac:dyDescent="0.2">
      <c r="A20" s="4">
        <v>12</v>
      </c>
      <c r="B20" s="41">
        <v>13</v>
      </c>
      <c r="C20" s="4">
        <f t="shared" si="2"/>
        <v>144</v>
      </c>
      <c r="D20" s="4">
        <f t="shared" si="0"/>
        <v>169</v>
      </c>
      <c r="E20" s="4">
        <f t="shared" si="1"/>
        <v>156</v>
      </c>
    </row>
    <row r="21" spans="1:5" x14ac:dyDescent="0.2">
      <c r="A21" s="4">
        <v>13</v>
      </c>
      <c r="B21" s="41">
        <v>14</v>
      </c>
      <c r="C21" s="4">
        <f t="shared" si="2"/>
        <v>169</v>
      </c>
      <c r="D21" s="4">
        <f t="shared" si="0"/>
        <v>196</v>
      </c>
      <c r="E21" s="4">
        <f t="shared" si="1"/>
        <v>182</v>
      </c>
    </row>
    <row r="22" spans="1:5" x14ac:dyDescent="0.2">
      <c r="A22" s="4">
        <v>13</v>
      </c>
      <c r="B22" s="41">
        <v>13</v>
      </c>
      <c r="C22" s="4">
        <f t="shared" si="2"/>
        <v>169</v>
      </c>
      <c r="D22" s="4">
        <f t="shared" si="0"/>
        <v>169</v>
      </c>
      <c r="E22" s="4">
        <f t="shared" si="1"/>
        <v>169</v>
      </c>
    </row>
    <row r="23" spans="1:5" x14ac:dyDescent="0.2">
      <c r="A23" s="4">
        <v>13</v>
      </c>
      <c r="B23" s="41">
        <v>10</v>
      </c>
      <c r="C23" s="4">
        <f t="shared" si="2"/>
        <v>169</v>
      </c>
      <c r="D23" s="4">
        <f t="shared" si="0"/>
        <v>100</v>
      </c>
      <c r="E23" s="4">
        <f t="shared" si="1"/>
        <v>130</v>
      </c>
    </row>
    <row r="24" spans="1:5" x14ac:dyDescent="0.2">
      <c r="A24" s="4">
        <v>13</v>
      </c>
      <c r="B24" s="41">
        <v>13</v>
      </c>
      <c r="C24" s="4">
        <f t="shared" si="2"/>
        <v>169</v>
      </c>
      <c r="D24" s="4">
        <f t="shared" si="0"/>
        <v>169</v>
      </c>
      <c r="E24" s="4">
        <f t="shared" si="1"/>
        <v>169</v>
      </c>
    </row>
    <row r="25" spans="1:5" x14ac:dyDescent="0.2">
      <c r="A25" s="4">
        <v>13</v>
      </c>
      <c r="B25" s="41">
        <v>13</v>
      </c>
      <c r="C25" s="4">
        <f t="shared" si="2"/>
        <v>169</v>
      </c>
      <c r="D25" s="4">
        <f t="shared" si="0"/>
        <v>169</v>
      </c>
      <c r="E25" s="4">
        <f t="shared" si="1"/>
        <v>169</v>
      </c>
    </row>
    <row r="26" spans="1:5" x14ac:dyDescent="0.2">
      <c r="A26" s="4">
        <v>12</v>
      </c>
      <c r="B26" s="41">
        <v>10</v>
      </c>
      <c r="C26" s="4">
        <f t="shared" si="2"/>
        <v>144</v>
      </c>
      <c r="D26" s="4">
        <f t="shared" si="0"/>
        <v>100</v>
      </c>
      <c r="E26" s="4">
        <f t="shared" si="1"/>
        <v>120</v>
      </c>
    </row>
    <row r="27" spans="1:5" x14ac:dyDescent="0.2">
      <c r="A27" s="4">
        <v>13</v>
      </c>
      <c r="B27" s="41">
        <v>13</v>
      </c>
      <c r="C27" s="4">
        <f t="shared" si="2"/>
        <v>169</v>
      </c>
      <c r="D27" s="4">
        <f t="shared" si="0"/>
        <v>169</v>
      </c>
      <c r="E27" s="4">
        <f t="shared" si="1"/>
        <v>169</v>
      </c>
    </row>
    <row r="28" spans="1:5" x14ac:dyDescent="0.2">
      <c r="A28" s="4">
        <v>13</v>
      </c>
      <c r="B28" s="41">
        <v>14</v>
      </c>
      <c r="C28" s="4">
        <f t="shared" si="2"/>
        <v>169</v>
      </c>
      <c r="D28" s="4">
        <f t="shared" si="0"/>
        <v>196</v>
      </c>
      <c r="E28" s="4">
        <f t="shared" si="1"/>
        <v>182</v>
      </c>
    </row>
    <row r="29" spans="1:5" x14ac:dyDescent="0.2">
      <c r="A29" s="4">
        <v>13</v>
      </c>
      <c r="B29" s="41">
        <v>10</v>
      </c>
      <c r="C29" s="4">
        <f t="shared" si="2"/>
        <v>169</v>
      </c>
      <c r="D29" s="4">
        <f t="shared" si="0"/>
        <v>100</v>
      </c>
      <c r="E29" s="4">
        <f t="shared" si="1"/>
        <v>130</v>
      </c>
    </row>
    <row r="30" spans="1:5" x14ac:dyDescent="0.2">
      <c r="A30" s="4">
        <v>12</v>
      </c>
      <c r="B30" s="41">
        <v>10</v>
      </c>
      <c r="C30" s="4">
        <f t="shared" si="2"/>
        <v>144</v>
      </c>
      <c r="D30" s="4">
        <f t="shared" si="0"/>
        <v>100</v>
      </c>
      <c r="E30" s="4">
        <f t="shared" si="1"/>
        <v>120</v>
      </c>
    </row>
    <row r="31" spans="1:5" x14ac:dyDescent="0.2">
      <c r="A31" s="4">
        <v>13</v>
      </c>
      <c r="B31" s="41">
        <v>13</v>
      </c>
      <c r="C31" s="4">
        <f t="shared" si="2"/>
        <v>169</v>
      </c>
      <c r="D31" s="4">
        <f t="shared" si="0"/>
        <v>169</v>
      </c>
      <c r="E31" s="4">
        <f t="shared" si="1"/>
        <v>169</v>
      </c>
    </row>
    <row r="32" spans="1:5" x14ac:dyDescent="0.2">
      <c r="A32" s="4">
        <v>13</v>
      </c>
      <c r="B32" s="41">
        <v>13</v>
      </c>
      <c r="C32" s="4">
        <f t="shared" si="2"/>
        <v>169</v>
      </c>
      <c r="D32" s="4">
        <f t="shared" si="0"/>
        <v>169</v>
      </c>
      <c r="E32" s="4">
        <f t="shared" si="1"/>
        <v>169</v>
      </c>
    </row>
    <row r="33" spans="1:5" x14ac:dyDescent="0.2">
      <c r="A33" s="4">
        <v>13</v>
      </c>
      <c r="B33" s="41">
        <v>10</v>
      </c>
      <c r="C33" s="4">
        <f t="shared" si="2"/>
        <v>169</v>
      </c>
      <c r="D33" s="4">
        <f t="shared" si="0"/>
        <v>100</v>
      </c>
      <c r="E33" s="4">
        <f t="shared" si="1"/>
        <v>130</v>
      </c>
    </row>
    <row r="34" spans="1:5" x14ac:dyDescent="0.2">
      <c r="A34" s="4">
        <v>12</v>
      </c>
      <c r="B34" s="41">
        <v>10</v>
      </c>
      <c r="C34" s="4">
        <f t="shared" si="2"/>
        <v>144</v>
      </c>
      <c r="D34" s="4">
        <f t="shared" si="0"/>
        <v>100</v>
      </c>
      <c r="E34" s="4">
        <f t="shared" si="1"/>
        <v>120</v>
      </c>
    </row>
    <row r="35" spans="1:5" x14ac:dyDescent="0.2">
      <c r="A35" s="4">
        <v>13</v>
      </c>
      <c r="B35" s="41">
        <v>14</v>
      </c>
      <c r="C35" s="4">
        <f t="shared" si="2"/>
        <v>169</v>
      </c>
      <c r="D35" s="4">
        <f t="shared" si="0"/>
        <v>196</v>
      </c>
      <c r="E35" s="4">
        <f t="shared" si="1"/>
        <v>182</v>
      </c>
    </row>
    <row r="36" spans="1:5" x14ac:dyDescent="0.2">
      <c r="A36" s="4">
        <v>13</v>
      </c>
      <c r="B36" s="41">
        <v>13</v>
      </c>
      <c r="C36" s="4">
        <f t="shared" si="2"/>
        <v>169</v>
      </c>
      <c r="D36" s="4">
        <f t="shared" si="0"/>
        <v>169</v>
      </c>
      <c r="E36" s="4">
        <f t="shared" si="1"/>
        <v>169</v>
      </c>
    </row>
    <row r="37" spans="1:5" x14ac:dyDescent="0.2">
      <c r="A37" s="4">
        <v>13</v>
      </c>
      <c r="B37" s="41">
        <v>12</v>
      </c>
      <c r="C37" s="4">
        <f t="shared" si="2"/>
        <v>169</v>
      </c>
      <c r="D37" s="4">
        <f t="shared" si="0"/>
        <v>144</v>
      </c>
      <c r="E37" s="4">
        <f t="shared" si="1"/>
        <v>156</v>
      </c>
    </row>
    <row r="38" spans="1:5" x14ac:dyDescent="0.2">
      <c r="A38" s="4">
        <v>12</v>
      </c>
      <c r="B38" s="41">
        <v>13</v>
      </c>
      <c r="C38" s="4">
        <f t="shared" si="2"/>
        <v>144</v>
      </c>
      <c r="D38" s="4">
        <f t="shared" si="0"/>
        <v>169</v>
      </c>
      <c r="E38" s="4">
        <f t="shared" si="1"/>
        <v>156</v>
      </c>
    </row>
    <row r="39" spans="1:5" x14ac:dyDescent="0.2">
      <c r="A39" s="4">
        <v>13</v>
      </c>
      <c r="B39" s="41">
        <v>13</v>
      </c>
      <c r="C39" s="4">
        <f t="shared" si="2"/>
        <v>169</v>
      </c>
      <c r="D39" s="4">
        <f t="shared" si="0"/>
        <v>169</v>
      </c>
      <c r="E39" s="4">
        <f t="shared" si="1"/>
        <v>169</v>
      </c>
    </row>
    <row r="40" spans="1:5" x14ac:dyDescent="0.2">
      <c r="A40" s="4">
        <v>12</v>
      </c>
      <c r="B40" s="41">
        <v>10</v>
      </c>
      <c r="C40" s="4">
        <f t="shared" si="2"/>
        <v>144</v>
      </c>
      <c r="D40" s="4">
        <f t="shared" si="0"/>
        <v>100</v>
      </c>
      <c r="E40" s="4">
        <f t="shared" si="1"/>
        <v>120</v>
      </c>
    </row>
    <row r="41" spans="1:5" x14ac:dyDescent="0.2">
      <c r="A41" s="4">
        <v>13</v>
      </c>
      <c r="B41" s="41">
        <v>14</v>
      </c>
      <c r="C41" s="4">
        <f t="shared" si="2"/>
        <v>169</v>
      </c>
      <c r="D41" s="4">
        <f t="shared" si="0"/>
        <v>196</v>
      </c>
      <c r="E41" s="4">
        <f t="shared" si="1"/>
        <v>182</v>
      </c>
    </row>
    <row r="42" spans="1:5" x14ac:dyDescent="0.2">
      <c r="A42" s="4">
        <v>13</v>
      </c>
      <c r="B42" s="41">
        <v>14</v>
      </c>
      <c r="C42" s="4">
        <f t="shared" si="2"/>
        <v>169</v>
      </c>
      <c r="D42" s="4">
        <f t="shared" si="0"/>
        <v>196</v>
      </c>
      <c r="E42" s="4">
        <f t="shared" si="1"/>
        <v>182</v>
      </c>
    </row>
    <row r="43" spans="1:5" x14ac:dyDescent="0.2">
      <c r="A43" s="4">
        <v>13</v>
      </c>
      <c r="B43" s="41">
        <v>12</v>
      </c>
      <c r="C43" s="4">
        <f t="shared" si="2"/>
        <v>169</v>
      </c>
      <c r="D43" s="4">
        <f t="shared" si="0"/>
        <v>144</v>
      </c>
      <c r="E43" s="4">
        <f t="shared" si="1"/>
        <v>156</v>
      </c>
    </row>
    <row r="44" spans="1:5" x14ac:dyDescent="0.2">
      <c r="A44" s="4">
        <v>12</v>
      </c>
      <c r="B44" s="41">
        <v>14</v>
      </c>
      <c r="C44" s="4">
        <f t="shared" si="2"/>
        <v>144</v>
      </c>
      <c r="D44" s="4">
        <f t="shared" si="0"/>
        <v>196</v>
      </c>
      <c r="E44" s="4">
        <f t="shared" si="1"/>
        <v>168</v>
      </c>
    </row>
    <row r="45" spans="1:5" x14ac:dyDescent="0.2">
      <c r="A45" s="4">
        <v>12</v>
      </c>
      <c r="B45" s="41">
        <v>14</v>
      </c>
      <c r="C45" s="4">
        <f t="shared" si="2"/>
        <v>144</v>
      </c>
      <c r="D45" s="4">
        <f t="shared" si="0"/>
        <v>196</v>
      </c>
      <c r="E45" s="4">
        <f t="shared" si="1"/>
        <v>168</v>
      </c>
    </row>
    <row r="46" spans="1:5" x14ac:dyDescent="0.2">
      <c r="A46" s="4">
        <v>13</v>
      </c>
      <c r="B46" s="41">
        <v>13</v>
      </c>
      <c r="C46" s="4">
        <f t="shared" si="2"/>
        <v>169</v>
      </c>
      <c r="D46" s="4">
        <f t="shared" si="0"/>
        <v>169</v>
      </c>
      <c r="E46" s="4">
        <f t="shared" si="1"/>
        <v>169</v>
      </c>
    </row>
    <row r="47" spans="1:5" x14ac:dyDescent="0.2">
      <c r="A47" s="4">
        <v>12</v>
      </c>
      <c r="B47" s="41">
        <v>13</v>
      </c>
      <c r="C47" s="4">
        <f t="shared" si="2"/>
        <v>144</v>
      </c>
      <c r="D47" s="4">
        <f t="shared" si="0"/>
        <v>169</v>
      </c>
      <c r="E47" s="4">
        <f t="shared" si="1"/>
        <v>156</v>
      </c>
    </row>
    <row r="48" spans="1:5" x14ac:dyDescent="0.2">
      <c r="A48" s="4">
        <v>13</v>
      </c>
      <c r="B48" s="41">
        <v>10</v>
      </c>
      <c r="C48" s="4">
        <f t="shared" si="2"/>
        <v>169</v>
      </c>
      <c r="D48" s="4">
        <f t="shared" si="0"/>
        <v>100</v>
      </c>
      <c r="E48" s="4">
        <f t="shared" si="1"/>
        <v>130</v>
      </c>
    </row>
    <row r="49" spans="1:5" x14ac:dyDescent="0.2">
      <c r="A49" s="4">
        <v>13</v>
      </c>
      <c r="B49" s="41">
        <v>13</v>
      </c>
      <c r="C49" s="4">
        <f t="shared" si="2"/>
        <v>169</v>
      </c>
      <c r="D49" s="4">
        <f t="shared" si="0"/>
        <v>169</v>
      </c>
      <c r="E49" s="4">
        <f t="shared" si="1"/>
        <v>169</v>
      </c>
    </row>
    <row r="50" spans="1:5" x14ac:dyDescent="0.2">
      <c r="A50" s="4">
        <v>13</v>
      </c>
      <c r="B50" s="41">
        <v>10</v>
      </c>
      <c r="C50" s="4">
        <f t="shared" si="2"/>
        <v>169</v>
      </c>
      <c r="D50" s="4">
        <f t="shared" si="0"/>
        <v>100</v>
      </c>
      <c r="E50" s="4">
        <f t="shared" si="1"/>
        <v>130</v>
      </c>
    </row>
    <row r="51" spans="1:5" x14ac:dyDescent="0.2">
      <c r="A51" s="4">
        <v>13</v>
      </c>
      <c r="B51" s="41">
        <v>11</v>
      </c>
      <c r="C51" s="4">
        <f t="shared" si="2"/>
        <v>169</v>
      </c>
      <c r="D51" s="4">
        <f t="shared" si="0"/>
        <v>121</v>
      </c>
      <c r="E51" s="4">
        <f t="shared" si="1"/>
        <v>143</v>
      </c>
    </row>
    <row r="52" spans="1:5" x14ac:dyDescent="0.2">
      <c r="A52" s="4">
        <v>12</v>
      </c>
      <c r="B52" s="41">
        <v>11</v>
      </c>
      <c r="C52" s="4">
        <f t="shared" si="2"/>
        <v>144</v>
      </c>
      <c r="D52" s="4">
        <f t="shared" si="0"/>
        <v>121</v>
      </c>
      <c r="E52" s="4">
        <f t="shared" si="1"/>
        <v>132</v>
      </c>
    </row>
    <row r="53" spans="1:5" x14ac:dyDescent="0.2">
      <c r="A53" s="4">
        <v>13</v>
      </c>
      <c r="B53" s="41">
        <v>12</v>
      </c>
      <c r="C53" s="4">
        <f t="shared" si="2"/>
        <v>169</v>
      </c>
      <c r="D53" s="4">
        <f t="shared" si="0"/>
        <v>144</v>
      </c>
      <c r="E53" s="4">
        <f t="shared" si="1"/>
        <v>156</v>
      </c>
    </row>
    <row r="54" spans="1:5" x14ac:dyDescent="0.2">
      <c r="A54" s="4">
        <v>13</v>
      </c>
      <c r="B54" s="41">
        <v>14</v>
      </c>
      <c r="C54" s="4">
        <f t="shared" si="2"/>
        <v>169</v>
      </c>
      <c r="D54" s="4">
        <f t="shared" si="0"/>
        <v>196</v>
      </c>
      <c r="E54" s="4">
        <f t="shared" si="1"/>
        <v>182</v>
      </c>
    </row>
    <row r="55" spans="1:5" x14ac:dyDescent="0.2">
      <c r="A55" s="4">
        <v>12</v>
      </c>
      <c r="B55" s="41">
        <v>11</v>
      </c>
      <c r="C55" s="4">
        <f t="shared" si="2"/>
        <v>144</v>
      </c>
      <c r="D55" s="4">
        <f t="shared" si="0"/>
        <v>121</v>
      </c>
      <c r="E55" s="4">
        <f t="shared" si="1"/>
        <v>132</v>
      </c>
    </row>
    <row r="56" spans="1:5" x14ac:dyDescent="0.2">
      <c r="A56" s="4">
        <v>12</v>
      </c>
      <c r="B56" s="41">
        <v>14</v>
      </c>
      <c r="C56" s="4">
        <f t="shared" si="2"/>
        <v>144</v>
      </c>
      <c r="D56" s="4">
        <f t="shared" si="0"/>
        <v>196</v>
      </c>
      <c r="E56" s="4">
        <f t="shared" si="1"/>
        <v>168</v>
      </c>
    </row>
    <row r="57" spans="1:5" x14ac:dyDescent="0.2">
      <c r="A57" s="4">
        <v>13</v>
      </c>
      <c r="B57" s="41">
        <v>12</v>
      </c>
      <c r="C57" s="4">
        <f t="shared" si="2"/>
        <v>169</v>
      </c>
      <c r="D57" s="4">
        <f t="shared" si="0"/>
        <v>144</v>
      </c>
      <c r="E57" s="4">
        <f t="shared" si="1"/>
        <v>156</v>
      </c>
    </row>
    <row r="58" spans="1:5" x14ac:dyDescent="0.2">
      <c r="A58" s="4">
        <v>13</v>
      </c>
      <c r="B58" s="41">
        <v>12</v>
      </c>
      <c r="C58" s="4">
        <f t="shared" si="2"/>
        <v>169</v>
      </c>
      <c r="D58" s="4">
        <f t="shared" si="0"/>
        <v>144</v>
      </c>
      <c r="E58" s="4">
        <f t="shared" si="1"/>
        <v>156</v>
      </c>
    </row>
    <row r="59" spans="1:5" x14ac:dyDescent="0.2">
      <c r="A59" s="4">
        <v>12</v>
      </c>
      <c r="B59" s="41">
        <v>11</v>
      </c>
      <c r="C59" s="4">
        <f t="shared" si="2"/>
        <v>144</v>
      </c>
      <c r="D59" s="4">
        <f t="shared" si="0"/>
        <v>121</v>
      </c>
      <c r="E59" s="4">
        <f t="shared" si="1"/>
        <v>132</v>
      </c>
    </row>
    <row r="60" spans="1:5" x14ac:dyDescent="0.2">
      <c r="A60" s="4">
        <v>13</v>
      </c>
      <c r="B60" s="41">
        <v>12</v>
      </c>
      <c r="C60" s="4">
        <f t="shared" si="2"/>
        <v>169</v>
      </c>
      <c r="D60" s="4">
        <f t="shared" si="0"/>
        <v>144</v>
      </c>
      <c r="E60" s="4">
        <f t="shared" si="1"/>
        <v>156</v>
      </c>
    </row>
    <row r="61" spans="1:5" x14ac:dyDescent="0.2">
      <c r="A61" s="4">
        <v>12</v>
      </c>
      <c r="B61" s="41">
        <v>12</v>
      </c>
      <c r="C61" s="4">
        <f t="shared" si="2"/>
        <v>144</v>
      </c>
      <c r="D61" s="4">
        <f t="shared" si="0"/>
        <v>144</v>
      </c>
      <c r="E61" s="4">
        <f t="shared" si="1"/>
        <v>144</v>
      </c>
    </row>
    <row r="62" spans="1:5" x14ac:dyDescent="0.2">
      <c r="A62" s="4">
        <v>13</v>
      </c>
      <c r="B62" s="41">
        <v>10</v>
      </c>
      <c r="C62" s="4">
        <f t="shared" si="2"/>
        <v>169</v>
      </c>
      <c r="D62" s="4">
        <f t="shared" si="0"/>
        <v>100</v>
      </c>
      <c r="E62" s="4">
        <f t="shared" si="1"/>
        <v>130</v>
      </c>
    </row>
    <row r="63" spans="1:5" x14ac:dyDescent="0.2">
      <c r="A63" s="4">
        <v>13</v>
      </c>
      <c r="B63" s="41">
        <v>13</v>
      </c>
      <c r="C63" s="4">
        <f t="shared" si="2"/>
        <v>169</v>
      </c>
      <c r="D63" s="4">
        <f t="shared" si="0"/>
        <v>169</v>
      </c>
      <c r="E63" s="4">
        <f t="shared" si="1"/>
        <v>169</v>
      </c>
    </row>
    <row r="64" spans="1:5" x14ac:dyDescent="0.2">
      <c r="A64" s="4">
        <v>13</v>
      </c>
      <c r="B64" s="41">
        <v>11</v>
      </c>
      <c r="C64" s="4">
        <f t="shared" si="2"/>
        <v>169</v>
      </c>
      <c r="D64" s="4">
        <f t="shared" si="0"/>
        <v>121</v>
      </c>
      <c r="E64" s="4">
        <f t="shared" si="1"/>
        <v>143</v>
      </c>
    </row>
    <row r="65" spans="1:5" x14ac:dyDescent="0.2">
      <c r="A65" s="4">
        <v>13</v>
      </c>
      <c r="B65" s="41">
        <v>13</v>
      </c>
      <c r="C65" s="4">
        <f t="shared" si="2"/>
        <v>169</v>
      </c>
      <c r="D65" s="4">
        <f t="shared" si="0"/>
        <v>169</v>
      </c>
      <c r="E65" s="4">
        <f t="shared" si="1"/>
        <v>169</v>
      </c>
    </row>
    <row r="66" spans="1:5" x14ac:dyDescent="0.2">
      <c r="A66" s="4">
        <v>12</v>
      </c>
      <c r="B66" s="41">
        <v>10</v>
      </c>
      <c r="C66" s="4">
        <f t="shared" si="2"/>
        <v>144</v>
      </c>
      <c r="D66" s="4">
        <f t="shared" si="0"/>
        <v>100</v>
      </c>
      <c r="E66" s="4">
        <f t="shared" si="1"/>
        <v>120</v>
      </c>
    </row>
    <row r="67" spans="1:5" x14ac:dyDescent="0.2">
      <c r="A67" s="4">
        <v>13</v>
      </c>
      <c r="B67" s="41">
        <v>13</v>
      </c>
      <c r="C67" s="4">
        <f t="shared" si="2"/>
        <v>169</v>
      </c>
      <c r="D67" s="4">
        <f t="shared" si="2"/>
        <v>169</v>
      </c>
      <c r="E67" s="4">
        <f t="shared" ref="E67:E130" si="3">A67*B67</f>
        <v>169</v>
      </c>
    </row>
    <row r="68" spans="1:5" x14ac:dyDescent="0.2">
      <c r="A68" s="4">
        <v>13</v>
      </c>
      <c r="B68" s="41">
        <v>11</v>
      </c>
      <c r="C68" s="4">
        <f t="shared" ref="C68:D131" si="4">A68^2</f>
        <v>169</v>
      </c>
      <c r="D68" s="4">
        <f t="shared" si="4"/>
        <v>121</v>
      </c>
      <c r="E68" s="4">
        <f t="shared" si="3"/>
        <v>143</v>
      </c>
    </row>
    <row r="69" spans="1:5" x14ac:dyDescent="0.2">
      <c r="A69" s="4">
        <v>13</v>
      </c>
      <c r="B69" s="41">
        <v>13</v>
      </c>
      <c r="C69" s="4">
        <f t="shared" si="4"/>
        <v>169</v>
      </c>
      <c r="D69" s="4">
        <f t="shared" si="4"/>
        <v>169</v>
      </c>
      <c r="E69" s="4">
        <f t="shared" si="3"/>
        <v>169</v>
      </c>
    </row>
    <row r="70" spans="1:5" x14ac:dyDescent="0.2">
      <c r="A70" s="4">
        <v>13</v>
      </c>
      <c r="B70" s="41">
        <v>14</v>
      </c>
      <c r="C70" s="4">
        <f t="shared" si="4"/>
        <v>169</v>
      </c>
      <c r="D70" s="4">
        <f t="shared" si="4"/>
        <v>196</v>
      </c>
      <c r="E70" s="4">
        <f t="shared" si="3"/>
        <v>182</v>
      </c>
    </row>
    <row r="71" spans="1:5" x14ac:dyDescent="0.2">
      <c r="A71" s="4">
        <v>13</v>
      </c>
      <c r="B71" s="41">
        <v>11</v>
      </c>
      <c r="C71" s="4">
        <f t="shared" si="4"/>
        <v>169</v>
      </c>
      <c r="D71" s="4">
        <f t="shared" si="4"/>
        <v>121</v>
      </c>
      <c r="E71" s="4">
        <f t="shared" si="3"/>
        <v>143</v>
      </c>
    </row>
    <row r="72" spans="1:5" x14ac:dyDescent="0.2">
      <c r="A72" s="4">
        <v>13</v>
      </c>
      <c r="B72" s="41">
        <v>12</v>
      </c>
      <c r="C72" s="4">
        <f t="shared" si="4"/>
        <v>169</v>
      </c>
      <c r="D72" s="4">
        <f t="shared" si="4"/>
        <v>144</v>
      </c>
      <c r="E72" s="4">
        <f t="shared" si="3"/>
        <v>156</v>
      </c>
    </row>
    <row r="73" spans="1:5" x14ac:dyDescent="0.2">
      <c r="A73" s="4">
        <v>12</v>
      </c>
      <c r="B73" s="41">
        <v>12</v>
      </c>
      <c r="C73" s="4">
        <f t="shared" si="4"/>
        <v>144</v>
      </c>
      <c r="D73" s="4">
        <f t="shared" si="4"/>
        <v>144</v>
      </c>
      <c r="E73" s="4">
        <f t="shared" si="3"/>
        <v>144</v>
      </c>
    </row>
    <row r="74" spans="1:5" x14ac:dyDescent="0.2">
      <c r="A74" s="4">
        <v>13</v>
      </c>
      <c r="B74" s="41">
        <v>12</v>
      </c>
      <c r="C74" s="4">
        <f t="shared" si="4"/>
        <v>169</v>
      </c>
      <c r="D74" s="4">
        <f t="shared" si="4"/>
        <v>144</v>
      </c>
      <c r="E74" s="4">
        <f t="shared" si="3"/>
        <v>156</v>
      </c>
    </row>
    <row r="75" spans="1:5" x14ac:dyDescent="0.2">
      <c r="A75" s="4">
        <v>13</v>
      </c>
      <c r="B75" s="41">
        <v>13</v>
      </c>
      <c r="C75" s="4">
        <f t="shared" si="4"/>
        <v>169</v>
      </c>
      <c r="D75" s="4">
        <f t="shared" si="4"/>
        <v>169</v>
      </c>
      <c r="E75" s="4">
        <f t="shared" si="3"/>
        <v>169</v>
      </c>
    </row>
    <row r="76" spans="1:5" x14ac:dyDescent="0.2">
      <c r="A76" s="4">
        <v>13</v>
      </c>
      <c r="B76" s="41">
        <v>14</v>
      </c>
      <c r="C76" s="4">
        <f t="shared" si="4"/>
        <v>169</v>
      </c>
      <c r="D76" s="4">
        <f t="shared" si="4"/>
        <v>196</v>
      </c>
      <c r="E76" s="4">
        <f t="shared" si="3"/>
        <v>182</v>
      </c>
    </row>
    <row r="77" spans="1:5" x14ac:dyDescent="0.2">
      <c r="A77" s="4">
        <v>12</v>
      </c>
      <c r="B77" s="41">
        <v>13</v>
      </c>
      <c r="C77" s="4">
        <f t="shared" si="4"/>
        <v>144</v>
      </c>
      <c r="D77" s="4">
        <f t="shared" si="4"/>
        <v>169</v>
      </c>
      <c r="E77" s="4">
        <f t="shared" si="3"/>
        <v>156</v>
      </c>
    </row>
    <row r="78" spans="1:5" x14ac:dyDescent="0.2">
      <c r="A78" s="4">
        <v>12</v>
      </c>
      <c r="B78" s="41">
        <v>12</v>
      </c>
      <c r="C78" s="4">
        <f t="shared" si="4"/>
        <v>144</v>
      </c>
      <c r="D78" s="4">
        <f t="shared" si="4"/>
        <v>144</v>
      </c>
      <c r="E78" s="4">
        <f t="shared" si="3"/>
        <v>144</v>
      </c>
    </row>
    <row r="79" spans="1:5" x14ac:dyDescent="0.2">
      <c r="A79" s="4">
        <v>12</v>
      </c>
      <c r="B79" s="41">
        <v>10</v>
      </c>
      <c r="C79" s="4">
        <f t="shared" si="4"/>
        <v>144</v>
      </c>
      <c r="D79" s="4">
        <f t="shared" si="4"/>
        <v>100</v>
      </c>
      <c r="E79" s="4">
        <f t="shared" si="3"/>
        <v>120</v>
      </c>
    </row>
    <row r="80" spans="1:5" x14ac:dyDescent="0.2">
      <c r="A80" s="4">
        <v>13</v>
      </c>
      <c r="B80" s="41">
        <v>14</v>
      </c>
      <c r="C80" s="4">
        <f t="shared" si="4"/>
        <v>169</v>
      </c>
      <c r="D80" s="4">
        <f t="shared" si="4"/>
        <v>196</v>
      </c>
      <c r="E80" s="4">
        <f t="shared" si="3"/>
        <v>182</v>
      </c>
    </row>
    <row r="81" spans="1:5" x14ac:dyDescent="0.2">
      <c r="A81" s="4">
        <v>12</v>
      </c>
      <c r="B81" s="41">
        <v>13</v>
      </c>
      <c r="C81" s="4">
        <f t="shared" si="4"/>
        <v>144</v>
      </c>
      <c r="D81" s="4">
        <f t="shared" si="4"/>
        <v>169</v>
      </c>
      <c r="E81" s="4">
        <f t="shared" si="3"/>
        <v>156</v>
      </c>
    </row>
    <row r="82" spans="1:5" x14ac:dyDescent="0.2">
      <c r="A82" s="4">
        <v>13</v>
      </c>
      <c r="B82" s="41">
        <v>14</v>
      </c>
      <c r="C82" s="4">
        <f t="shared" si="4"/>
        <v>169</v>
      </c>
      <c r="D82" s="4">
        <f t="shared" si="4"/>
        <v>196</v>
      </c>
      <c r="E82" s="4">
        <f t="shared" si="3"/>
        <v>182</v>
      </c>
    </row>
    <row r="83" spans="1:5" x14ac:dyDescent="0.2">
      <c r="A83" s="4">
        <v>12</v>
      </c>
      <c r="B83" s="41">
        <v>10</v>
      </c>
      <c r="C83" s="4">
        <f t="shared" si="4"/>
        <v>144</v>
      </c>
      <c r="D83" s="4">
        <f t="shared" si="4"/>
        <v>100</v>
      </c>
      <c r="E83" s="4">
        <f t="shared" si="3"/>
        <v>120</v>
      </c>
    </row>
    <row r="84" spans="1:5" x14ac:dyDescent="0.2">
      <c r="A84" s="4">
        <v>13</v>
      </c>
      <c r="B84" s="41">
        <v>12</v>
      </c>
      <c r="C84" s="4">
        <f t="shared" si="4"/>
        <v>169</v>
      </c>
      <c r="D84" s="4">
        <f t="shared" si="4"/>
        <v>144</v>
      </c>
      <c r="E84" s="4">
        <f t="shared" si="3"/>
        <v>156</v>
      </c>
    </row>
    <row r="85" spans="1:5" x14ac:dyDescent="0.2">
      <c r="A85" s="4">
        <v>13</v>
      </c>
      <c r="B85" s="41">
        <v>11</v>
      </c>
      <c r="C85" s="4">
        <f t="shared" si="4"/>
        <v>169</v>
      </c>
      <c r="D85" s="4">
        <f t="shared" si="4"/>
        <v>121</v>
      </c>
      <c r="E85" s="4">
        <f t="shared" si="3"/>
        <v>143</v>
      </c>
    </row>
    <row r="86" spans="1:5" x14ac:dyDescent="0.2">
      <c r="A86" s="4">
        <v>12</v>
      </c>
      <c r="B86" s="41">
        <v>12</v>
      </c>
      <c r="C86" s="4">
        <f t="shared" si="4"/>
        <v>144</v>
      </c>
      <c r="D86" s="4">
        <f t="shared" si="4"/>
        <v>144</v>
      </c>
      <c r="E86" s="4">
        <f t="shared" si="3"/>
        <v>144</v>
      </c>
    </row>
    <row r="87" spans="1:5" x14ac:dyDescent="0.2">
      <c r="A87" s="4">
        <v>12</v>
      </c>
      <c r="B87" s="41">
        <v>10</v>
      </c>
      <c r="C87" s="4">
        <f t="shared" si="4"/>
        <v>144</v>
      </c>
      <c r="D87" s="4">
        <f t="shared" si="4"/>
        <v>100</v>
      </c>
      <c r="E87" s="4">
        <f t="shared" si="3"/>
        <v>120</v>
      </c>
    </row>
    <row r="88" spans="1:5" x14ac:dyDescent="0.2">
      <c r="A88" s="4">
        <v>13</v>
      </c>
      <c r="B88" s="41">
        <v>13</v>
      </c>
      <c r="C88" s="4">
        <f t="shared" si="4"/>
        <v>169</v>
      </c>
      <c r="D88" s="4">
        <f t="shared" si="4"/>
        <v>169</v>
      </c>
      <c r="E88" s="4">
        <f t="shared" si="3"/>
        <v>169</v>
      </c>
    </row>
    <row r="89" spans="1:5" x14ac:dyDescent="0.2">
      <c r="A89" s="4">
        <v>12</v>
      </c>
      <c r="B89" s="41">
        <v>12</v>
      </c>
      <c r="C89" s="4">
        <f t="shared" si="4"/>
        <v>144</v>
      </c>
      <c r="D89" s="4">
        <f t="shared" si="4"/>
        <v>144</v>
      </c>
      <c r="E89" s="4">
        <f t="shared" si="3"/>
        <v>144</v>
      </c>
    </row>
    <row r="90" spans="1:5" x14ac:dyDescent="0.2">
      <c r="A90" s="4">
        <v>12</v>
      </c>
      <c r="B90" s="41">
        <v>10</v>
      </c>
      <c r="C90" s="4">
        <f t="shared" si="4"/>
        <v>144</v>
      </c>
      <c r="D90" s="4">
        <f t="shared" si="4"/>
        <v>100</v>
      </c>
      <c r="E90" s="4">
        <f t="shared" si="3"/>
        <v>120</v>
      </c>
    </row>
    <row r="91" spans="1:5" x14ac:dyDescent="0.2">
      <c r="A91" s="4">
        <v>13</v>
      </c>
      <c r="B91" s="41">
        <v>10</v>
      </c>
      <c r="C91" s="4">
        <f t="shared" si="4"/>
        <v>169</v>
      </c>
      <c r="D91" s="4">
        <f t="shared" si="4"/>
        <v>100</v>
      </c>
      <c r="E91" s="4">
        <f t="shared" si="3"/>
        <v>130</v>
      </c>
    </row>
    <row r="92" spans="1:5" x14ac:dyDescent="0.2">
      <c r="A92" s="4">
        <v>13</v>
      </c>
      <c r="B92" s="41">
        <v>11</v>
      </c>
      <c r="C92" s="4">
        <f t="shared" si="4"/>
        <v>169</v>
      </c>
      <c r="D92" s="4">
        <f t="shared" si="4"/>
        <v>121</v>
      </c>
      <c r="E92" s="4">
        <f t="shared" si="3"/>
        <v>143</v>
      </c>
    </row>
    <row r="93" spans="1:5" x14ac:dyDescent="0.2">
      <c r="A93" s="4">
        <v>12</v>
      </c>
      <c r="B93" s="41">
        <v>14</v>
      </c>
      <c r="C93" s="4">
        <f t="shared" si="4"/>
        <v>144</v>
      </c>
      <c r="D93" s="4">
        <f t="shared" si="4"/>
        <v>196</v>
      </c>
      <c r="E93" s="4">
        <f t="shared" si="3"/>
        <v>168</v>
      </c>
    </row>
    <row r="94" spans="1:5" x14ac:dyDescent="0.2">
      <c r="A94" s="4">
        <v>12</v>
      </c>
      <c r="B94" s="41">
        <v>12</v>
      </c>
      <c r="C94" s="4">
        <f t="shared" si="4"/>
        <v>144</v>
      </c>
      <c r="D94" s="4">
        <f t="shared" si="4"/>
        <v>144</v>
      </c>
      <c r="E94" s="4">
        <f t="shared" si="3"/>
        <v>144</v>
      </c>
    </row>
    <row r="95" spans="1:5" x14ac:dyDescent="0.2">
      <c r="A95" s="4">
        <v>13</v>
      </c>
      <c r="B95" s="41">
        <v>13</v>
      </c>
      <c r="C95" s="4">
        <f t="shared" si="4"/>
        <v>169</v>
      </c>
      <c r="D95" s="4">
        <f t="shared" si="4"/>
        <v>169</v>
      </c>
      <c r="E95" s="4">
        <f t="shared" si="3"/>
        <v>169</v>
      </c>
    </row>
    <row r="96" spans="1:5" x14ac:dyDescent="0.2">
      <c r="A96" s="4">
        <v>13</v>
      </c>
      <c r="B96" s="41">
        <v>14</v>
      </c>
      <c r="C96" s="4">
        <f t="shared" si="4"/>
        <v>169</v>
      </c>
      <c r="D96" s="4">
        <f t="shared" si="4"/>
        <v>196</v>
      </c>
      <c r="E96" s="4">
        <f t="shared" si="3"/>
        <v>182</v>
      </c>
    </row>
    <row r="97" spans="1:5" x14ac:dyDescent="0.2">
      <c r="A97" s="4">
        <v>13</v>
      </c>
      <c r="B97" s="41">
        <v>11</v>
      </c>
      <c r="C97" s="4">
        <f t="shared" si="4"/>
        <v>169</v>
      </c>
      <c r="D97" s="4">
        <f t="shared" si="4"/>
        <v>121</v>
      </c>
      <c r="E97" s="4">
        <f t="shared" si="3"/>
        <v>143</v>
      </c>
    </row>
    <row r="98" spans="1:5" x14ac:dyDescent="0.2">
      <c r="A98" s="4">
        <v>13</v>
      </c>
      <c r="B98" s="41">
        <v>14</v>
      </c>
      <c r="C98" s="4">
        <f t="shared" si="4"/>
        <v>169</v>
      </c>
      <c r="D98" s="4">
        <f t="shared" si="4"/>
        <v>196</v>
      </c>
      <c r="E98" s="4">
        <f t="shared" si="3"/>
        <v>182</v>
      </c>
    </row>
    <row r="99" spans="1:5" x14ac:dyDescent="0.2">
      <c r="A99" s="4">
        <v>13</v>
      </c>
      <c r="B99" s="41">
        <v>13</v>
      </c>
      <c r="C99" s="4">
        <f t="shared" si="4"/>
        <v>169</v>
      </c>
      <c r="D99" s="4">
        <f t="shared" si="4"/>
        <v>169</v>
      </c>
      <c r="E99" s="4">
        <f t="shared" si="3"/>
        <v>169</v>
      </c>
    </row>
    <row r="100" spans="1:5" x14ac:dyDescent="0.2">
      <c r="A100" s="4">
        <v>13</v>
      </c>
      <c r="B100" s="41">
        <v>13</v>
      </c>
      <c r="C100" s="4">
        <f t="shared" si="4"/>
        <v>169</v>
      </c>
      <c r="D100" s="4">
        <f t="shared" si="4"/>
        <v>169</v>
      </c>
      <c r="E100" s="4">
        <f t="shared" si="3"/>
        <v>169</v>
      </c>
    </row>
    <row r="101" spans="1:5" x14ac:dyDescent="0.2">
      <c r="A101" s="4">
        <v>13</v>
      </c>
      <c r="B101" s="41">
        <v>10</v>
      </c>
      <c r="C101" s="4">
        <f t="shared" si="4"/>
        <v>169</v>
      </c>
      <c r="D101" s="4">
        <f t="shared" si="4"/>
        <v>100</v>
      </c>
      <c r="E101" s="4">
        <f t="shared" si="3"/>
        <v>130</v>
      </c>
    </row>
    <row r="102" spans="1:5" x14ac:dyDescent="0.2">
      <c r="A102" s="4">
        <v>13</v>
      </c>
      <c r="B102" s="41">
        <v>12</v>
      </c>
      <c r="C102" s="4">
        <f t="shared" si="4"/>
        <v>169</v>
      </c>
      <c r="D102" s="4">
        <f t="shared" si="4"/>
        <v>144</v>
      </c>
      <c r="E102" s="4">
        <f t="shared" si="3"/>
        <v>156</v>
      </c>
    </row>
    <row r="103" spans="1:5" x14ac:dyDescent="0.2">
      <c r="A103" s="4">
        <v>12</v>
      </c>
      <c r="B103" s="41">
        <v>14</v>
      </c>
      <c r="C103" s="4">
        <f t="shared" si="4"/>
        <v>144</v>
      </c>
      <c r="D103" s="4">
        <f t="shared" si="4"/>
        <v>196</v>
      </c>
      <c r="E103" s="4">
        <f t="shared" si="3"/>
        <v>168</v>
      </c>
    </row>
    <row r="104" spans="1:5" x14ac:dyDescent="0.2">
      <c r="A104" s="4">
        <v>12</v>
      </c>
      <c r="B104" s="41">
        <v>13</v>
      </c>
      <c r="C104" s="4">
        <f t="shared" si="4"/>
        <v>144</v>
      </c>
      <c r="D104" s="4">
        <f t="shared" si="4"/>
        <v>169</v>
      </c>
      <c r="E104" s="4">
        <f t="shared" si="3"/>
        <v>156</v>
      </c>
    </row>
    <row r="105" spans="1:5" x14ac:dyDescent="0.2">
      <c r="A105" s="4">
        <v>12</v>
      </c>
      <c r="B105" s="41">
        <v>13</v>
      </c>
      <c r="C105" s="4">
        <f t="shared" si="4"/>
        <v>144</v>
      </c>
      <c r="D105" s="4">
        <f t="shared" si="4"/>
        <v>169</v>
      </c>
      <c r="E105" s="4">
        <f t="shared" si="3"/>
        <v>156</v>
      </c>
    </row>
    <row r="106" spans="1:5" x14ac:dyDescent="0.2">
      <c r="A106" s="4">
        <v>12</v>
      </c>
      <c r="B106" s="41">
        <v>13</v>
      </c>
      <c r="C106" s="4">
        <f t="shared" si="4"/>
        <v>144</v>
      </c>
      <c r="D106" s="4">
        <f t="shared" si="4"/>
        <v>169</v>
      </c>
      <c r="E106" s="4">
        <f t="shared" si="3"/>
        <v>156</v>
      </c>
    </row>
    <row r="107" spans="1:5" x14ac:dyDescent="0.2">
      <c r="A107" s="4">
        <v>13</v>
      </c>
      <c r="B107" s="41">
        <v>11</v>
      </c>
      <c r="C107" s="4">
        <f t="shared" si="4"/>
        <v>169</v>
      </c>
      <c r="D107" s="4">
        <f t="shared" si="4"/>
        <v>121</v>
      </c>
      <c r="E107" s="4">
        <f t="shared" si="3"/>
        <v>143</v>
      </c>
    </row>
    <row r="108" spans="1:5" x14ac:dyDescent="0.2">
      <c r="A108" s="4">
        <v>13</v>
      </c>
      <c r="B108" s="41">
        <v>13</v>
      </c>
      <c r="C108" s="4">
        <f t="shared" si="4"/>
        <v>169</v>
      </c>
      <c r="D108" s="4">
        <f t="shared" si="4"/>
        <v>169</v>
      </c>
      <c r="E108" s="4">
        <f t="shared" si="3"/>
        <v>169</v>
      </c>
    </row>
    <row r="109" spans="1:5" x14ac:dyDescent="0.2">
      <c r="A109" s="4">
        <v>13</v>
      </c>
      <c r="B109" s="41">
        <v>10</v>
      </c>
      <c r="C109" s="4">
        <f t="shared" si="4"/>
        <v>169</v>
      </c>
      <c r="D109" s="4">
        <f t="shared" si="4"/>
        <v>100</v>
      </c>
      <c r="E109" s="4">
        <f t="shared" si="3"/>
        <v>130</v>
      </c>
    </row>
    <row r="110" spans="1:5" x14ac:dyDescent="0.2">
      <c r="A110" s="4">
        <v>12</v>
      </c>
      <c r="B110" s="41">
        <v>12</v>
      </c>
      <c r="C110" s="4">
        <f t="shared" si="4"/>
        <v>144</v>
      </c>
      <c r="D110" s="4">
        <f t="shared" si="4"/>
        <v>144</v>
      </c>
      <c r="E110" s="4">
        <f t="shared" si="3"/>
        <v>144</v>
      </c>
    </row>
    <row r="111" spans="1:5" x14ac:dyDescent="0.2">
      <c r="A111" s="4">
        <v>13</v>
      </c>
      <c r="B111" s="41">
        <v>13</v>
      </c>
      <c r="C111" s="4">
        <f t="shared" si="4"/>
        <v>169</v>
      </c>
      <c r="D111" s="4">
        <f t="shared" si="4"/>
        <v>169</v>
      </c>
      <c r="E111" s="4">
        <f t="shared" si="3"/>
        <v>169</v>
      </c>
    </row>
    <row r="112" spans="1:5" x14ac:dyDescent="0.2">
      <c r="A112" s="4">
        <v>13</v>
      </c>
      <c r="B112" s="41">
        <v>12</v>
      </c>
      <c r="C112" s="4">
        <f t="shared" si="4"/>
        <v>169</v>
      </c>
      <c r="D112" s="4">
        <f t="shared" si="4"/>
        <v>144</v>
      </c>
      <c r="E112" s="4">
        <f t="shared" si="3"/>
        <v>156</v>
      </c>
    </row>
    <row r="113" spans="1:5" x14ac:dyDescent="0.2">
      <c r="A113" s="4">
        <v>12</v>
      </c>
      <c r="B113" s="41">
        <v>11</v>
      </c>
      <c r="C113" s="4">
        <f t="shared" si="4"/>
        <v>144</v>
      </c>
      <c r="D113" s="4">
        <f t="shared" si="4"/>
        <v>121</v>
      </c>
      <c r="E113" s="4">
        <f t="shared" si="3"/>
        <v>132</v>
      </c>
    </row>
    <row r="114" spans="1:5" x14ac:dyDescent="0.2">
      <c r="A114" s="4">
        <v>13</v>
      </c>
      <c r="B114" s="41">
        <v>13</v>
      </c>
      <c r="C114" s="4">
        <f t="shared" si="4"/>
        <v>169</v>
      </c>
      <c r="D114" s="4">
        <f t="shared" si="4"/>
        <v>169</v>
      </c>
      <c r="E114" s="4">
        <f t="shared" si="3"/>
        <v>169</v>
      </c>
    </row>
    <row r="115" spans="1:5" x14ac:dyDescent="0.2">
      <c r="A115" s="4">
        <v>13</v>
      </c>
      <c r="B115" s="41">
        <v>13</v>
      </c>
      <c r="C115" s="4">
        <f t="shared" si="4"/>
        <v>169</v>
      </c>
      <c r="D115" s="4">
        <f t="shared" si="4"/>
        <v>169</v>
      </c>
      <c r="E115" s="4">
        <f t="shared" si="3"/>
        <v>169</v>
      </c>
    </row>
    <row r="116" spans="1:5" x14ac:dyDescent="0.2">
      <c r="A116" s="4">
        <v>12</v>
      </c>
      <c r="B116" s="41">
        <v>12</v>
      </c>
      <c r="C116" s="4">
        <f t="shared" si="4"/>
        <v>144</v>
      </c>
      <c r="D116" s="4">
        <f t="shared" si="4"/>
        <v>144</v>
      </c>
      <c r="E116" s="4">
        <f t="shared" si="3"/>
        <v>144</v>
      </c>
    </row>
    <row r="117" spans="1:5" x14ac:dyDescent="0.2">
      <c r="A117" s="4">
        <v>12</v>
      </c>
      <c r="B117" s="41">
        <v>14</v>
      </c>
      <c r="C117" s="4">
        <f t="shared" si="4"/>
        <v>144</v>
      </c>
      <c r="D117" s="4">
        <f t="shared" si="4"/>
        <v>196</v>
      </c>
      <c r="E117" s="4">
        <f t="shared" si="3"/>
        <v>168</v>
      </c>
    </row>
    <row r="118" spans="1:5" x14ac:dyDescent="0.2">
      <c r="A118" s="4">
        <v>13</v>
      </c>
      <c r="B118" s="41">
        <v>14</v>
      </c>
      <c r="C118" s="4">
        <f t="shared" si="4"/>
        <v>169</v>
      </c>
      <c r="D118" s="4">
        <f t="shared" si="4"/>
        <v>196</v>
      </c>
      <c r="E118" s="4">
        <f t="shared" si="3"/>
        <v>182</v>
      </c>
    </row>
    <row r="119" spans="1:5" x14ac:dyDescent="0.2">
      <c r="A119" s="4">
        <v>13</v>
      </c>
      <c r="B119" s="41">
        <v>10</v>
      </c>
      <c r="C119" s="4">
        <f t="shared" si="4"/>
        <v>169</v>
      </c>
      <c r="D119" s="4">
        <f t="shared" si="4"/>
        <v>100</v>
      </c>
      <c r="E119" s="4">
        <f t="shared" si="3"/>
        <v>130</v>
      </c>
    </row>
    <row r="120" spans="1:5" x14ac:dyDescent="0.2">
      <c r="A120" s="4">
        <v>12</v>
      </c>
      <c r="B120" s="41">
        <v>13</v>
      </c>
      <c r="C120" s="4">
        <f t="shared" si="4"/>
        <v>144</v>
      </c>
      <c r="D120" s="4">
        <f t="shared" si="4"/>
        <v>169</v>
      </c>
      <c r="E120" s="4">
        <f t="shared" si="3"/>
        <v>156</v>
      </c>
    </row>
    <row r="121" spans="1:5" x14ac:dyDescent="0.2">
      <c r="A121" s="4">
        <v>13</v>
      </c>
      <c r="B121" s="41">
        <v>10</v>
      </c>
      <c r="C121" s="4">
        <f t="shared" si="4"/>
        <v>169</v>
      </c>
      <c r="D121" s="4">
        <f t="shared" si="4"/>
        <v>100</v>
      </c>
      <c r="E121" s="4">
        <f t="shared" si="3"/>
        <v>130</v>
      </c>
    </row>
    <row r="122" spans="1:5" x14ac:dyDescent="0.2">
      <c r="A122" s="4">
        <v>12</v>
      </c>
      <c r="B122" s="41">
        <v>12</v>
      </c>
      <c r="C122" s="4">
        <f t="shared" si="4"/>
        <v>144</v>
      </c>
      <c r="D122" s="4">
        <f t="shared" si="4"/>
        <v>144</v>
      </c>
      <c r="E122" s="4">
        <f t="shared" si="3"/>
        <v>144</v>
      </c>
    </row>
    <row r="123" spans="1:5" x14ac:dyDescent="0.2">
      <c r="A123" s="4">
        <v>13</v>
      </c>
      <c r="B123" s="41">
        <v>12</v>
      </c>
      <c r="C123" s="4">
        <f t="shared" si="4"/>
        <v>169</v>
      </c>
      <c r="D123" s="4">
        <f t="shared" si="4"/>
        <v>144</v>
      </c>
      <c r="E123" s="4">
        <f t="shared" si="3"/>
        <v>156</v>
      </c>
    </row>
    <row r="124" spans="1:5" x14ac:dyDescent="0.2">
      <c r="A124" s="4">
        <v>13</v>
      </c>
      <c r="B124" s="41">
        <v>13</v>
      </c>
      <c r="C124" s="4">
        <f t="shared" si="4"/>
        <v>169</v>
      </c>
      <c r="D124" s="4">
        <f t="shared" si="4"/>
        <v>169</v>
      </c>
      <c r="E124" s="4">
        <f t="shared" si="3"/>
        <v>169</v>
      </c>
    </row>
    <row r="125" spans="1:5" x14ac:dyDescent="0.2">
      <c r="A125" s="4">
        <v>12</v>
      </c>
      <c r="B125" s="41">
        <v>13</v>
      </c>
      <c r="C125" s="4">
        <f t="shared" si="4"/>
        <v>144</v>
      </c>
      <c r="D125" s="4">
        <f t="shared" si="4"/>
        <v>169</v>
      </c>
      <c r="E125" s="4">
        <f t="shared" si="3"/>
        <v>156</v>
      </c>
    </row>
    <row r="126" spans="1:5" x14ac:dyDescent="0.2">
      <c r="A126" s="4">
        <v>13</v>
      </c>
      <c r="B126" s="41">
        <v>10</v>
      </c>
      <c r="C126" s="4">
        <f t="shared" si="4"/>
        <v>169</v>
      </c>
      <c r="D126" s="4">
        <f t="shared" si="4"/>
        <v>100</v>
      </c>
      <c r="E126" s="4">
        <f t="shared" si="3"/>
        <v>130</v>
      </c>
    </row>
    <row r="127" spans="1:5" x14ac:dyDescent="0.2">
      <c r="A127" s="4">
        <v>12</v>
      </c>
      <c r="B127" s="41">
        <v>11</v>
      </c>
      <c r="C127" s="4">
        <f t="shared" si="4"/>
        <v>144</v>
      </c>
      <c r="D127" s="4">
        <f t="shared" si="4"/>
        <v>121</v>
      </c>
      <c r="E127" s="4">
        <f t="shared" si="3"/>
        <v>132</v>
      </c>
    </row>
    <row r="128" spans="1:5" x14ac:dyDescent="0.2">
      <c r="A128" s="4">
        <v>13</v>
      </c>
      <c r="B128" s="41">
        <v>13</v>
      </c>
      <c r="C128" s="4">
        <f t="shared" si="4"/>
        <v>169</v>
      </c>
      <c r="D128" s="4">
        <f t="shared" si="4"/>
        <v>169</v>
      </c>
      <c r="E128" s="4">
        <f t="shared" si="3"/>
        <v>169</v>
      </c>
    </row>
    <row r="129" spans="1:6" x14ac:dyDescent="0.2">
      <c r="A129" s="4">
        <v>12</v>
      </c>
      <c r="B129" s="41">
        <v>12</v>
      </c>
      <c r="C129" s="4">
        <f t="shared" si="4"/>
        <v>144</v>
      </c>
      <c r="D129" s="4">
        <f t="shared" si="4"/>
        <v>144</v>
      </c>
      <c r="E129" s="4">
        <f t="shared" si="3"/>
        <v>144</v>
      </c>
    </row>
    <row r="130" spans="1:6" x14ac:dyDescent="0.2">
      <c r="A130" s="4">
        <v>13</v>
      </c>
      <c r="B130" s="41">
        <v>14</v>
      </c>
      <c r="C130" s="4">
        <f t="shared" si="4"/>
        <v>169</v>
      </c>
      <c r="D130" s="4">
        <f t="shared" si="4"/>
        <v>196</v>
      </c>
      <c r="E130" s="4">
        <f t="shared" si="3"/>
        <v>182</v>
      </c>
    </row>
    <row r="131" spans="1:6" x14ac:dyDescent="0.2">
      <c r="A131" s="2"/>
      <c r="B131" s="2"/>
      <c r="C131" s="37">
        <f>SUM(C2:C130)</f>
        <v>20576</v>
      </c>
      <c r="D131" s="37">
        <f>SUM(D2:D130)</f>
        <v>19437</v>
      </c>
      <c r="E131" s="37">
        <f>SUM(E2:E130)</f>
        <v>19842</v>
      </c>
      <c r="F131" s="2"/>
    </row>
    <row r="132" spans="1:6" x14ac:dyDescent="0.2">
      <c r="A132" s="2"/>
      <c r="B132" s="2"/>
      <c r="F132" s="2"/>
    </row>
    <row r="133" spans="1:6" x14ac:dyDescent="0.2">
      <c r="A133" s="2"/>
      <c r="B133" s="2"/>
      <c r="F133" s="2"/>
    </row>
    <row r="134" spans="1:6" x14ac:dyDescent="0.2">
      <c r="A134" s="2"/>
      <c r="B134" s="37" t="s">
        <v>3</v>
      </c>
      <c r="C134" s="38">
        <f>COUNT(A2:A130)</f>
        <v>129</v>
      </c>
      <c r="D134" s="38"/>
      <c r="E134" s="38"/>
      <c r="F134" s="2"/>
    </row>
    <row r="135" spans="1:6" ht="35" customHeight="1" x14ac:dyDescent="0.2">
      <c r="B135" s="37" t="s">
        <v>57</v>
      </c>
      <c r="C135" s="38">
        <f>AVERAGE(A2:A130)</f>
        <v>12.620155038759689</v>
      </c>
      <c r="D135" s="38"/>
      <c r="E135" s="38"/>
      <c r="F135" s="2"/>
    </row>
    <row r="136" spans="1:6" x14ac:dyDescent="0.2">
      <c r="B136" s="37" t="s">
        <v>58</v>
      </c>
      <c r="C136" s="38">
        <f>AVERAGE(B2:B130)</f>
        <v>12.178294573643411</v>
      </c>
      <c r="D136" s="38"/>
      <c r="E136" s="38"/>
      <c r="F136" s="2"/>
    </row>
    <row r="137" spans="1:6" ht="19" x14ac:dyDescent="0.2">
      <c r="B137" s="39" t="s">
        <v>59</v>
      </c>
      <c r="C137" s="38">
        <f>_xlfn.STDEV.S(A2:A130)</f>
        <v>0.48724029059099089</v>
      </c>
      <c r="D137" s="38"/>
      <c r="E137" s="38"/>
      <c r="F137" s="2"/>
    </row>
    <row r="138" spans="1:6" ht="19" x14ac:dyDescent="0.2">
      <c r="B138" s="39" t="s">
        <v>60</v>
      </c>
      <c r="C138" s="38">
        <f>_xlfn.STDEV.S(B2:B130)</f>
        <v>1.5433810915643793</v>
      </c>
      <c r="D138" s="38"/>
      <c r="E138" s="38"/>
      <c r="F138" s="2"/>
    </row>
    <row r="139" spans="1:6" x14ac:dyDescent="0.2">
      <c r="B139" s="37" t="s">
        <v>61</v>
      </c>
      <c r="C139" s="38">
        <f>((E131/C134)-(C135*C136))/(C137*C138)</f>
        <v>0.16221845041569846</v>
      </c>
      <c r="D139" s="38"/>
      <c r="E139" s="38"/>
      <c r="F139" s="2"/>
    </row>
    <row r="140" spans="1:6" x14ac:dyDescent="0.2">
      <c r="A140" s="2"/>
      <c r="B140" s="2"/>
      <c r="D140" s="42"/>
      <c r="E140" s="42"/>
      <c r="F140" s="2"/>
    </row>
    <row r="141" spans="1:6" x14ac:dyDescent="0.2">
      <c r="A141" s="2"/>
      <c r="B141" s="2"/>
      <c r="D141" s="42"/>
      <c r="E141" s="42"/>
      <c r="F141" s="2"/>
    </row>
    <row r="142" spans="1:6" x14ac:dyDescent="0.2">
      <c r="C142" s="40"/>
      <c r="D142" s="40" t="s">
        <v>62</v>
      </c>
      <c r="E142" s="40"/>
    </row>
  </sheetData>
  <mergeCells count="6">
    <mergeCell ref="C134:E134"/>
    <mergeCell ref="C135:E135"/>
    <mergeCell ref="C136:E136"/>
    <mergeCell ref="C137:E137"/>
    <mergeCell ref="C138:E138"/>
    <mergeCell ref="C139:E1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 TEST</vt:lpstr>
      <vt:lpstr>PEARSON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2022-09-20T21:11:38Z</dcterms:created>
  <dcterms:modified xsi:type="dcterms:W3CDTF">2022-09-21T01:42:55Z</dcterms:modified>
</cp:coreProperties>
</file>