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ARCHIVOS DESKTOP\PUCE\MAESTRIAS VIRTUALES\MAESTRIA FINANZAS\2022 - SEPTIEMBRE - INICIO MAESTRÍA\6. SÍLABOS\MODULOS FINANZAS CORPORATIVAS\1. MÓDULO 1\"/>
    </mc:Choice>
  </mc:AlternateContent>
  <bookViews>
    <workbookView xWindow="0" yWindow="0" windowWidth="19200" windowHeight="11460" firstSheet="1" activeTab="1"/>
  </bookViews>
  <sheets>
    <sheet name="CB_DATA_" sheetId="5" state="veryHidden" r:id="rId1"/>
    <sheet name="Plantilla Modelo" sheetId="1" r:id="rId2"/>
  </sheets>
  <definedNames>
    <definedName name="CB_50593f406a3843baa08fe4a402ebf1b9" localSheetId="0" hidden="1">#N/A</definedName>
    <definedName name="CB_Block_00000000000000000000000000000000" localSheetId="0" hidden="1">"'7.0.0.0"</definedName>
    <definedName name="CB_Block_00000000000000000000000000000001" localSheetId="0" hidden="1">"'636506963199760192"</definedName>
    <definedName name="CB_Block_00000000000000000000000000000003" localSheetId="0" hidden="1">"'11.1.1448.0"</definedName>
    <definedName name="CB_BlockExt_00000000000000000000000000000003" localSheetId="0" hidden="1">"'11.1.2.0.00"</definedName>
    <definedName name="CBWorkbookPriority" localSheetId="0" hidden="1">-929473041</definedName>
    <definedName name="CBx_8650b73d1bdd45839edc542f78c796dc" localSheetId="0" hidden="1">"'CB_DATA_'!$A$1"</definedName>
    <definedName name="CBx_9df474c483ce417fa7441fd48911c260" localSheetId="0" hidden="1">"'Modelo Riesgo'!$A$1"</definedName>
    <definedName name="CBx_c729c0512ee04f7b8cd1dc9b7f724ca4" localSheetId="0" hidden="1">"'Modelo Resuelto (2)'!$A$1"</definedName>
    <definedName name="CBx_Sheet_Guid" localSheetId="0" hidden="1">"'8650b73d-1bdd-4583-9edc-542f78c796dc"</definedName>
    <definedName name="CBx_SheetRef" localSheetId="0" hidden="1">CB_DATA_!$A$14</definedName>
    <definedName name="CBx_StorageType" localSheetId="0" hidden="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6" i="1" l="1"/>
  <c r="D158" i="1" s="1"/>
  <c r="D155" i="1"/>
  <c r="E91" i="1"/>
  <c r="F91" i="1"/>
  <c r="G91" i="1"/>
  <c r="D91" i="1"/>
  <c r="G52" i="1"/>
  <c r="G88" i="1" s="1"/>
  <c r="F52" i="1"/>
  <c r="F88" i="1" s="1"/>
  <c r="E52" i="1"/>
  <c r="E88" i="1" s="1"/>
  <c r="D52" i="1"/>
  <c r="D88" i="1" s="1"/>
  <c r="G89" i="1"/>
  <c r="E89" i="1"/>
  <c r="F89" i="1"/>
  <c r="D89" i="1"/>
  <c r="D159" i="1" l="1"/>
  <c r="E64" i="1"/>
  <c r="F64" i="1"/>
  <c r="G64" i="1"/>
  <c r="D64" i="1"/>
  <c r="E61" i="1"/>
  <c r="F61" i="1"/>
  <c r="G61" i="1"/>
  <c r="D61" i="1"/>
  <c r="E57" i="1"/>
  <c r="F57" i="1"/>
  <c r="G57" i="1"/>
  <c r="D57" i="1"/>
  <c r="E50" i="1"/>
  <c r="F50" i="1"/>
  <c r="G50" i="1"/>
  <c r="D50" i="1"/>
  <c r="F46" i="1"/>
  <c r="G46" i="1"/>
  <c r="E46" i="1"/>
  <c r="D46" i="1"/>
  <c r="F60" i="1" l="1"/>
  <c r="F68" i="1" s="1"/>
  <c r="E60" i="1"/>
  <c r="E68" i="1" s="1"/>
  <c r="D54" i="1"/>
  <c r="D60" i="1"/>
  <c r="D68" i="1" s="1"/>
  <c r="G60" i="1"/>
  <c r="G85" i="1"/>
  <c r="G84" i="1"/>
  <c r="F84" i="1"/>
  <c r="F85" i="1"/>
  <c r="E85" i="1"/>
  <c r="E84" i="1"/>
  <c r="D84" i="1"/>
  <c r="D85" i="1"/>
  <c r="G54" i="1"/>
  <c r="F54" i="1"/>
  <c r="E54" i="1"/>
  <c r="J13" i="1"/>
  <c r="K13" i="1"/>
  <c r="L13" i="1"/>
  <c r="I13" i="1"/>
  <c r="E22" i="1"/>
  <c r="J22" i="1" s="1"/>
  <c r="F22" i="1"/>
  <c r="K22" i="1" s="1"/>
  <c r="G22" i="1"/>
  <c r="L22" i="1" s="1"/>
  <c r="D22" i="1"/>
  <c r="I22" i="1" s="1"/>
  <c r="E36" i="1"/>
  <c r="F36" i="1"/>
  <c r="G36" i="1"/>
  <c r="D36" i="1"/>
  <c r="E30" i="1"/>
  <c r="F30" i="1"/>
  <c r="G30" i="1"/>
  <c r="D30" i="1"/>
  <c r="F90" i="1" l="1"/>
  <c r="F92" i="1" s="1"/>
  <c r="G90" i="1"/>
  <c r="G92" i="1" s="1"/>
  <c r="E90" i="1"/>
  <c r="E92" i="1" s="1"/>
  <c r="D90" i="1"/>
  <c r="D92" i="1" s="1"/>
  <c r="E83" i="1"/>
  <c r="G83" i="1"/>
  <c r="F83" i="1"/>
  <c r="G16" i="1"/>
  <c r="L16" i="1" s="1"/>
  <c r="G82" i="1"/>
  <c r="E82" i="1"/>
  <c r="G68" i="1"/>
  <c r="F82" i="1"/>
  <c r="D83" i="1"/>
  <c r="D82" i="1"/>
  <c r="G43" i="1"/>
  <c r="G74" i="1" s="1"/>
  <c r="G101" i="1" s="1"/>
  <c r="G129" i="1" s="1"/>
  <c r="G163" i="1" l="1"/>
  <c r="G172" i="1" s="1"/>
  <c r="G187" i="1" s="1"/>
  <c r="G197" i="1" s="1"/>
  <c r="G212" i="1" s="1"/>
  <c r="E43" i="1"/>
  <c r="E74" i="1" s="1"/>
  <c r="E101" i="1" s="1"/>
  <c r="E129" i="1" s="1"/>
  <c r="F43" i="1"/>
  <c r="F74" i="1" s="1"/>
  <c r="F101" i="1" s="1"/>
  <c r="F129" i="1" s="1"/>
  <c r="D43" i="1"/>
  <c r="D74" i="1" s="1"/>
  <c r="D101" i="1" s="1"/>
  <c r="D129" i="1" s="1"/>
  <c r="E16" i="1"/>
  <c r="F16" i="1"/>
  <c r="K16" i="1" s="1"/>
  <c r="D16" i="1"/>
  <c r="D163" i="1" l="1"/>
  <c r="D172" i="1" s="1"/>
  <c r="D187" i="1" s="1"/>
  <c r="D197" i="1" s="1"/>
  <c r="D212" i="1" s="1"/>
  <c r="F163" i="1"/>
  <c r="F172" i="1" s="1"/>
  <c r="F187" i="1" s="1"/>
  <c r="F197" i="1" s="1"/>
  <c r="F212" i="1" s="1"/>
  <c r="E163" i="1"/>
  <c r="E172" i="1" s="1"/>
  <c r="E187" i="1" s="1"/>
  <c r="E197" i="1" s="1"/>
  <c r="E212" i="1" s="1"/>
  <c r="D17" i="1"/>
  <c r="I16" i="1"/>
  <c r="E17" i="1"/>
  <c r="J16" i="1"/>
  <c r="G17" i="1"/>
  <c r="F17" i="1"/>
  <c r="E19" i="1" l="1"/>
  <c r="J17" i="1"/>
  <c r="F19" i="1"/>
  <c r="K17" i="1"/>
  <c r="G19" i="1"/>
  <c r="L17" i="1"/>
  <c r="D19" i="1"/>
  <c r="I17" i="1"/>
  <c r="C11" i="5"/>
  <c r="P2" i="5"/>
  <c r="I19" i="1" l="1"/>
  <c r="D23" i="1"/>
  <c r="G23" i="1"/>
  <c r="L19" i="1"/>
  <c r="F23" i="1"/>
  <c r="K19" i="1"/>
  <c r="E23" i="1"/>
  <c r="J19" i="1"/>
  <c r="B11" i="5"/>
  <c r="A11" i="5"/>
  <c r="I24" i="1" l="1"/>
  <c r="I23" i="1"/>
  <c r="D25" i="1"/>
  <c r="J24" i="1"/>
  <c r="J23" i="1"/>
  <c r="E25" i="1"/>
  <c r="K24" i="1"/>
  <c r="K23" i="1"/>
  <c r="F25" i="1"/>
  <c r="L24" i="1"/>
  <c r="L23" i="1"/>
  <c r="G25" i="1"/>
  <c r="G78" i="1" l="1"/>
  <c r="G79" i="1"/>
  <c r="G77" i="1"/>
  <c r="L25" i="1"/>
  <c r="E78" i="1"/>
  <c r="E79" i="1"/>
  <c r="E77" i="1"/>
  <c r="J25" i="1"/>
  <c r="D78" i="1"/>
  <c r="D79" i="1"/>
  <c r="D77" i="1"/>
  <c r="I25" i="1"/>
  <c r="F78" i="1"/>
  <c r="F79" i="1"/>
  <c r="F77" i="1"/>
  <c r="K25" i="1"/>
</calcChain>
</file>

<file path=xl/sharedStrings.xml><?xml version="1.0" encoding="utf-8"?>
<sst xmlns="http://schemas.openxmlformats.org/spreadsheetml/2006/main" count="180" uniqueCount="144">
  <si>
    <t xml:space="preserve"> </t>
  </si>
  <si>
    <t>Impuestos</t>
  </si>
  <si>
    <t>Utilidad antes de impuestos</t>
  </si>
  <si>
    <t>Finanzas para la Dirección - Maestría en Negocios Internacionales</t>
  </si>
  <si>
    <t>Primera Promoción</t>
  </si>
  <si>
    <t>© 2018 Mariano Merchán Fossati</t>
  </si>
  <si>
    <t>Crystal Ball Data</t>
  </si>
  <si>
    <t>Workbook Variables</t>
  </si>
  <si>
    <t>Last Var Column</t>
  </si>
  <si>
    <t xml:space="preserve">    Name:</t>
  </si>
  <si>
    <t xml:space="preserve">    Value:</t>
  </si>
  <si>
    <t>Worksheet Data</t>
  </si>
  <si>
    <t>Last Data Column Used</t>
  </si>
  <si>
    <t>Sheet Ref</t>
  </si>
  <si>
    <t>Sheet Guid</t>
  </si>
  <si>
    <t>Deleted sheet count</t>
  </si>
  <si>
    <t>Last row used</t>
  </si>
  <si>
    <t>Data blocks</t>
  </si>
  <si>
    <t>8650b73d-1bdd-4583-9edc-542f78c796dc</t>
  </si>
  <si>
    <t>CB_Block_0</t>
  </si>
  <si>
    <t>㜸〱敤㕣㙢㙣ㅣ㔷扤摦㌳摥㔹敦慣敤搸㡤㤳戶㈹愵㌵㤴搲㔲〷㌷㑥㤳摢㤶㑢㙥昰愳㜹攱挴㙥散愴㈰㐰㥢昱敥㤹㜸㥡㥤ㄹ㜷㘶搶㠹㝢㡢摡ぢ㠵㠲㜸㐹扣㐴愱㍣㔴愱㑡㝣攱昱㠱㌷㕦㤰㤰㐰㈸㐸㝣㠰て㐸㝣㈸〸㠱㜸〸㐵攲ぢ搲㐵攲晥㝥㘷㘶㜶㘷㜷扤㘳㜷摢㕥㕣攴攳昸敦㌳攷㌵攷㥣晦昳晣晦㘷㤲ㄳ戹㕣敥㥦㐸晣换㤴㘷收收挵昵㈰㤴捥挴㡣㔷慢挹㑡㘸㝢㙥㌰㌱攵晢收晡㥣ㅤ㠴㝤㘸㔰㈸摢愸て昴㜲㘰㍦㉡㡢攵㌵改〷㘸愴攷㜲挵愲愱愱㥥㠳昰㜷㈴㜹㌰搸㙢㌰て戰㌴㌳㍤扦晣㌰㐶㕤っ㍤㕦敥ㅦ㍢ㅦ昵㍤㌲㌹㌹㠱㥦㐳㠷敥㥢㌸戰㝦㙣愶㕥ぢ敢扥㍣攲捡㝡攸㥢戵晤㘳ぢ昵攵㥡㕤㜹慢㕣㕦昲㉥㐹昷㠸㕣㍥㜰捦戲㜹攸扥挹㐳㠷て㕢昷摦㝦摦㈰㕥㥤㍢㌳㌳扤攰㑢㉢㜸㠹挶搴㌹攵㐳戳戲㘲㜳㙤㔲晡戶㝢㜱㘲㘶ㅡ晦㔲昳挷搳扤ㄳ㡢㉢㔲㠶㝣戵昴愵㕢㤱㠱㠱㡥〳捥㔴㄰搴㥤㔵㙥㥥攱ㅣ挳㔲㉢㘶㄰敡捥㡣慣搵っ㈷ㄹ戵攸捣㘳敦㙡收晡愰戳㈸摤挰づ敤㌵㍢㕣㉦㌸㑢ㄸ愸㍡攴㥣ぢ攴㔹搳扤㈸捦㤸㡥搴㥤攳㜵扢㥡㡦㔲慥敦㡥㘴㠸昴挴搴昲㈷愶〲㘷㘶挵昴搵㡣〲㙥㑣㐶摢㘳㝥愵戵敤㙤摤挷攵搴搵ㅢ㌸收敤摤摢愱收扣改㌷㕡㡥㜷㙦ㄹ㉦扥㜵〶㜷㜷㙦㥦摡愳搶㍥㙦攸摥㐷㙤㘵㙢㙢㌱㄰搳户摡㔱㉣挶㈸㄰昴ㄳㄴ〹㠸㐰愳㐴㌰㐰㌰〸㈰昲㝦〳㤷愴㍢戲㑡㉢㥢㕡㜹㔹㉢㔷戴㜲㔵㉢㑢慤㙣㘹攵㡢㕡㜹㐵㉢摢㕡昹㘱慤㝣〹㙤㤲㔴散敦搷攲昴捤㍢晦攷敡㔳㑦㤹愷㍥㜹摦ㅦ㥦晢摦㍦搹敦ㅥ摣㠵㐶て挶㤳㥡昵捤换㈰戵㈶ㄵㅦ㥣㌸挰㥦捤戹〲㑣㘱ㅤ戶敥戵㈶㈷慢㠷て㤸昷㤸㍡㤷㤵㠱晣ㄶ㐲ㄹ㐱摢㐱敢㈱摢慤㝡㤷ㄵ敥㙥㥥㌶〳搹摣戸昱戸㙥摡慢扢搵攰㔵ㅢ㔷㉥㠶㘶㈸㙦㙡慦㙢づ搲搱㙤ㄱ㙣㈵〳昵扥㕢摡扢㥤㌷㙢㜵㌹㜵挵㡥慡㕦摤㔶敤㉣昸摥㜲昷摡㘳扥㝣愴㔱摢㌱愳㈹〸戵㌵㌵㜶挷㉡愳慡㘸㕥㘳㌳㉢㕥㈰㕤㌵扤㜱㘷挱慥㕣㤲晥愲愴㐸㤴㔵戵搴扤慣㡡戹㝥㝣摥挵㐲挱慤搵搷愶㑢慤〷慥㠴㘰㘶㔹挵㝣㔷愵ㅦ慥㉦㤹换㌵㜹㝤㑢㤳攸㥤愸搸搷㔲㝣捣慢搴㠳ㄹ捦つ㝤慦搶㕡㌳㔵㕤㌳㈱㘹慡愷扤慡捣攷㜳㑡㈸㐰攰昶昵〹㤱扢慢㍢㉦㈸㐴愴㔰㑣㐶扥戱㤵散㈶捥㘲㜵㔸㐵㑤㤲㈶戵搷㙤㌲ㄸ攷慢㘴㑣〶〷愶搶㐴晤挱㤷摥戹挹戰つ捣扤扣㡤㌵㙤㌴㕥晤〳㙢搲つ㑦㤸㙥戵㈶晤㑣敤㈷㌸㈳㘳ㄸ㐰扦〶㠱搰㜵昷愸敡挴ㄵ戱慥㕦戶慢攱㑡㘱㐵摡ㄷ㔷㐲㤴㐱㐳ㄶ㡢摣摡㡥㘴㕣㠷㈲㘳㌷挱㈸㐰愹㤴㉢散㘱愳㐲〹㈹愷㔳㍡㘵昰㜲㡢㈰㘷扦ㄶ㕥ㅥ戴㡥搹戵㔰㐶㐲㜹搸〲㐶㈲慤愶搰㌷㐴ㄲ昵捤㑡愴㌰昶㔸㌳愰㔲搳㜶挳昵㈶摦㜶㜰㐹㐴㐴㍢戲㘰摢挹〲㡡㠲㔶㜹㤰挱㙢㈰㥡㌶㘹㤰摤㌸㐵㐴㘴㠳っ捤㡥㤱㕢㠹㡣敤㌳㘴〴摡愷㠹㤰慤て㜴㤷ㄱ㈴昶㑥㈲㘵愷慥晣戸㈳捤㌶戲攵㈳㘹戶ㄷㅢ㘷㕣㑦㜰〳挱㡤〴晢〰挴敦㈱攱㈸攵㤰㙦㑤挶慢昰㙣摣㑣昰㙡〰挸㈷㠳㌲㈷ㄶ㔵戴愱戶㘲㐷戲摤㄰散㘴㘵ㄴ㐷愲㠸㤶㜱挳捥ㅣ㜲ㄴ愲㘳慢㜳㝢攸摡扣搲戱慦敦㑥㥢改攵㤰㈲㌳㥡愶搷扡㐹搳昴㐶戰㘹㡦㝡敢㔶㜴㌵挶〸㕥〳㔰㌲㕥㑢〸攵㐲㠳㜷㙢ㄶ㍤㑤捡㔷㠴㔹ㄴㄹ㐳㍤㉡昸㤸㤰㜹〴挸㄰㜲ㅤ挷㤷ㅤㅢ㥡收攰戸昵㡡户愱昷㜷攷敦ㄸ改㙤㝡㜳㐷敦搰㕦昴〲慤攸摢挰㕥攲搷㕤㜵捣敤愸㌶㕥㑦㜰〷㐰㥢㡥攱改晢㠵㝡ち㤴㔹散愴㌰户㥢㕥ㄷ㘵攵㉥慤慦㑡愵㠱〶慤㈵搳扦㈸㐳㜸㌰㑥捥挲ㄶ昶㝣㕦搶㜰愸慤慡〲㥥㕦㙥㘸㉤っ㡥昹㥥挳昲ㅤㅢ㌹㜸㐵㈸㠶㝣㕥敢换戵搹挸ㄹ戶㘶捡攷㤴愲ㅣ敡攰㝢扡ぢ㠹㔴愷㔶昲㘲扦散昳攵㡥㈴改㐱㤲扣〱摢㙡摣〵〰㈹㈱㝥搹㔵愲散㘷戳㌷慡㘶慤ㄶ㉢㍤㝣ㄹ愷㤳㌶ㅦ㘲㠷ㅣㄹ㠸ㅣ戶搳昰ㅦ〴㐳捥愲敤㌴㠴挵㠰戳㈰晤ち㝣ぢ㜶㑤㤶㈲户㉣㐵捤㡥慣㜸㠵挸㡡扥扥㡥昳㜴㠶㝦㑤搱㐹㥢㤴挸攴昶捣捡㡣戳㜸㤳愸攸㠶愴㔰挹㜰つ㌵㈴㄰㈹㡦㙤㜷㐴㑣て㈲收㙥㙣㥣㜱㠰㘰㤲攰㈰㠰晥㌳㐸㥡慤㙥㍣挳㘱晤㙢㜴㘹㤷换戹㈲搱愰㕣㠴㔷扢ち慢挳㝣捤㝦㄰摣ぢ搰㘶晥搰〱㤹㐱㠸ち攵㈹㐲㔴㘱っ敢扣㉤㉦㤳〶㜶㔹〸㉣捤搴㠳搰㜳ㄸ㔹ㅡ戲㘶扤㌳㕥㌸㙢〷慢㠸㐴㡤㕡㜱收愱ㄵ改㠲扡㝣搸㍥㙤㘵摥敡慡慣ㅡ搶愲㔷㠷㘸㍢㌹扢ㅤづ收搸づ搸㤲敡㙣慥〹愴摥捥挷ㄸ㐲㘰愷㤵扦㤵摥搸㉤㜹扦㜹攸ㅢ㙥敥攸㤲ㅤ搶攴㠰ㄵ㌱ㅤ昳㐵ぢ扢㠸挸㐱戵摦㕡㕡昱愵㥣ㅤ戲㡥晢㜶戵㘶扢㤲挸㠰㡤挹㘰摤㥣扣㠸㈸挱㠲挷ㄸ愰攷づ㔹㑢扥改〶慢㈶〳㡡敢扢㕢㥥㔴㔸㐴户愶㙤㌷挰㙢ㄴㄶ㤹ㅦ戶ㄶ㔷扣换㠸搸搶ㅤ昷戸戹ㅡ㙣ぢ慣㤰攸愳愴㔰㈳㌴愱㘹愲愸ㄵ㝢挵てて攴戹ㅣ㜹㉦㑦愰㜰㤵搳改㌳捦搰摥戴敢攳ㄸつ敤㜴捥㘹㄰搱愳㐶㘱㕦愶ㄴ㈶愷ㅡ昷戳捦㥢〰㑥ㅤ㍦㜷戲ㄹ㤹㝢㔱㌱㙢㥤㕥晥っㄹ慦挸愲ㄱ〸愱㡦㙥㔷㐴㉡㉣㈳攵㠰〳㠱㜱㍥戵㤳㕦挹㔲㙤㐸㝤扢㥡搹㘳㠸㈴つ㕡㜳收戲慣㈱ㅥ敤㤸攱慥攸㠱㘶慣㘳搶㠲戸㙥挶㜳ㅣ㤳愴㐵戲㕣慣㤸愴攰愹㝡攸㥤戶㕤挳〲㔰昴ㄷㄷ㤹㔷㔰㘴㕥㔱㐵㠳搶㔹㠶〶㔵㥥㘳㜹ㄷ㑤摦づ㔷ㅣ扢㔲攴〳挳㜷摢㠲㈶挱攴㤴扣㐹㑡㘴挶㔸㥢㌵㝦づ㈶㕢㌰〱㜴㑦㐰㡥㜲敢㠸㝥㔰慥㈶ち昸ㄱ㍤㍡㤶㈰㘰㤴愷搴㜸㌳㐶搳搵敤〸㠸ㅣ㤵慥㈵㜷㌰慥㍤㡥㤲㐸〸ㄱ敢ㄹ㈴〲慦㘰㑡挸搳挵㕤戰捥戹㜶〸散ㄱ㘳挷散㜰㌶〰捡〱㤰㔵挷摢㥢ㄴ㔶㔳㥤挶ㅢ㕡攱搶捥慡ㄶ㌵㜱㑢㘷㝤㕡㙦扣㙥㠳敡㐸愳愴ㄴ挹㘶㡤㤴㘶搹㘰㡥摢㐹搵〸愵戸ㄳ㙤㈳戲摣愶捤㝤愷ㄴ㜹ㄱ㡡㐹搱㑣捥昸㉦㐵㈸〸昴挶㍡㡡㍥晢㙣昲㐸㐵㙣㘸〳㤴愸愷愲戲愱㌸㈴㜸ㄲ搷㑥慡戲ㄴ㍦㠱扦㜷挵搹昹㝡搸㔲㘳㕥ㄹ㡤㙢愶㙡戵㜹ㄷ㔶㐲挵昴慢摢㠴愵戱戶㐸挳㈸敥散㔵晢㐷摢㥢㘲挴㤸つㄹㄶ挹昰〳㠳つ挱㕣愹㠸㉡慤戳㈱㙥㜵愳戸挸愷搳搲㜴ㄵ〶ㄶ挳敡慣㕣㔳㘶㔸搳㤲ㅦ㔵ㅤㅡ愷㐵㈵㐷つ㙢㙡㌹㠰㑡て㈹挷攳㥣㘲㜰挳㍡㑢户ㄴ㉥㌱㐰散挶戹㠵㑡㠸搰㙥㘳〰㥥っ戶て㜶戰㈳㔱攸㠴搶ㄹ㈵㘸㈱㠳㜰㕢ㄷ㐱摥改ㄱ愳㄰愴㤶㑡㝦㍤㉡㍥晢㌴搳㔷㡥收㤲㑣捣㐴っ㜷㘵㔸て㐰㙥㍡㌲㐹㉥ㅡ㑤〲收㤱㘴㔳㐲㙢㌰㈹愳㠹㌱㐴㤳捦て㜱㡢㠷戱慣㘱戲㑤つ昷摣㐲ㅢ摡戴戶扥换㍡改㔶㙡昵慡㔴慡㌸㤱搵㑡㈳㙦ぢ㝣愹㉢㠰ㄱ㌷㘵散㑢扣㈹㈷㜱㤴攲㤲㠹愴摥敤㙥攳㈸扡㉢㈱㠷㌱㈲搵挷〰㘴㠶㕢㑥〵挴㍡敥㈹搰㍥摣摤扣挰愰㉥捦㐱愴㜵ㄴ㔱㤶捤攱㍥㕥㈳㡡慣戸㉤搵㙣捥㥢昳㘸戳愷㡡㑥搸㔱搱戶挰ㄱ搶ㄹ〹扣㐲〱挶㐸㡦摣挱㐱㜲搷攲攸敥戵挷搵㘳敥ㅡ㔰愱㌰㈰ㄸ攳攵㈹㈸㠷㕤〵㈳搱攰搶㥡㔶户㘰昴㤷㤶户㌱〵㈰ㄸ〶愶㐱㡢㤶㤱㠱㌳㠳晣收〶捥慤㘸㤵ㄱ㈱㑤〷㔳ㄹ愳ㅣ㠵挳ㅥ㐸〳㌷昱㈰扤攴㐱〹㠵㝢搴挵戰攴㙥攲戸㠳㈳㤰攷㕦摦㔶戸㘰㠶戸晥攲敥㙢㉢㥥慡㔶㘹敥挲㍦户㉤戰㡡慢ㅢ㤱㌹扡愷敤㔲㤶㕡ㄳ敤扢摢摡㉡攲换㠲〷㘷㈷㑥㤸㘱㘵㘵㌱㕣㡦㉥㙥昵㑡ㄲ晡て攰㡦搸昰敤戴㤹昳㉥㉦愲慥㜱敦㑢㤷㕣敦戲慢收愵〷扣昵〷ち挱ㄵ捡㝥㑥戲㤴晢㈷㝥㔴搲㜲晡昷㌱攲㔶愶捤〱㥡づㄲ㡥愳㔲㈴つ挶㤰捦愰ㄳ搸敥㡤㕢〳愴㤳㍤㙤㜴愲〴挱づ愱戸ㄷ㕦㌲㐲ㄱ摦〳㕡㐹㉣搱㤱ㅣ㝢晥ㅣ㔸㕦㝣ㄷ㈵㐴㌸㥥㘳㌱愲扦〶戹っ搴㈹㐱ㅥ㕦昱攰㠵㤰㝦ㅦ㉣㈵摣扣㈱㍢晤㍦㌰戳昸㑥㍢㡡㙥㈱㡡扥摤㠱㈲挱㙢㈰㡡㝦㑦㈱㤳㈴㥤攱搹ㄷㄴ〸攷㥡㜶づ愰㉦晢㠵摦㝦攱〱㜴㉥㈶づ㘵愳㈱搴㜶㍢㥥ㅢ㈶㐲㕦㠷㠹挰攰扤㌲ㄱ㑥㈳㈳ㄸ挵㡦㑣㠴搸〷㌲㡦㠲捤㑤〴挶昶㌲っ挱㔴愸㌵攵搶攰〹散㝡㠷晥戱ㄳ戸㜸㉢〳挴昳愱戴㠲ㄹ㜸愴㙥攸㉣㕥㌰㝤搳搹愷捡㡦晢ㄲ捡捣㕦挲㑤㙥搵㠵㍤㙥摡戰㐶㜵摡挰㔷㤱㜸搹㜷晣㈹㕢扢扦づ㑣㐵㈹㜲摦㡢愲㈸扣〸㑦㠹攰戹㈱昷摦㝢扥㝡晣㌷㡦㍥㜹㤴户搵㘲㕡搵敦㐲扥㤷㤰㍤敤〹〴㜵㔳ㄷ㐵昶昲挳㥣搳昸㐴挹㕥慤挹㘹搳㔷㔶㔰㘰㌸㐹㌶㈲扣ㄴ㘱㐶挴户ㅤ㑣㑣摣㝢㠸㑣捣㠹㌶㜷愷晡戰㐹戹〸㈷㔲ㄳ㔷㍥扤㈴㙣㈸扡㉡戲ㅥ慤㑤晤敢㔰㐵㉦㜰㈲慤㔶㈲㑦㥤㑣㐲㝣慤㕤搷ㅤ愶慥㡢づ㌲っ晢㈷㔲ち昱〷㔲㐸晡㈰挳ぢ〱㑡㑡㥤㐵㐶扦ㅢ㈰㈳戲搶ㅥ攲愵㍦㘰㐷〸挸挶愵扦ㅥ㍦㘲挱㉥〲㡢㠹㉦扥搷ㄳ㉤㙤搱㐴㌵㌱㔴慢㙣㥡㐵㘴搴攱㠵〵㤳㐹改ㄲ㌲㐹搲て㈲户㘵㜷ㄴ㕦㌲攴㐴㠱户㠸戱㜵㠷扥戶㤲昳㠰㕢挷捤て攸㤹㠲㔲ㄸ敥㙥ㄶ攳㐰慡㘲㜴㔱搳㔲㔴㐴㌸ㅣ㘵ㅢ㥤〶攲㉡攸㉣㜷ㅦ㑥愵〸晥昱㑢㈱搶㡦㌷㠷摥摢㕥㐳ㅤ攷昶㘳㠱晣㠵晤㜵㑢〶㘳攳慤攴ㄸ㐸搸㉤戵㉡㐶搷挳捦愱ぢㄷ㥤ㄳ㐶㌳慢㥥挵㘱晣㐹㌸慢㑦敢搰晦㡣㕥㉢捥㍡捦摥っ㘳户攸晦户愱㘰㔳晤㉦ㄸ㝢㔳㠸㝣㝢㥣攱㠳捥昸挹愶㈱ㅢ敥〸㍣摢〸摥愸㠳戱愱戲っ㜹㐷戹㐵㝣扣ㅡ㔵㉢〹づ扦㔷扥晤㙡㐴愳㉦㙤摢㠱慥〲㤰戱㈱晤㌹㠸愰慥晤㕢攵㔶㜲扡㉤扣〳ㅤ昷㥣戶㉢扥ㄷ㜸㔶㌸戶㠸愰敦ㄸ扦㍤戳㘰昳㑣㠹㉦户ぢ戵摢戰ㄳ㠳敦㐲㥦㌳昳㄰搸㘷㘴昸㔲挵㈲ㄹ㔹搸㕡㈴㠳摦㈱㡤愴挲㑢搴づ挱㜵搶㠳㜵戳㠶㑦㔷攷攱敢っ㔹戴㉤㤴㕤攴㜱㙥扦愱挱慤挳ㅤ慤户挲ㅦ㈴㙢ㄳ〸㡥愹㈵扣攳㕤摣搷昶㍤㘸㙤ㅢ慦㉤㘰换摥㝣㙥㈵晤㔹攰㜴㙢㙦㘹㈵ㄹ扥㤳㕦㈴㤷㡣㌲㈱㉥敤ㅦ挵摦慤㍢㘸㌹摡㈸攸㍣晥愰㥢㡥戰昱ㅡ摣㘷㕢㠸㝥㕦㐰㔷㌱㐵㠰㕦挳㡣㌳㝣㄰昴昲㤱ㄵ挵ㄷ戰㉣㌲〰昲戹㐲〵愰㍢㔵㍦戳ㄱ㔵㡦㥣㘲㑦㈴挱㌳〶挹戱㈴㍥㠷㠶摣慥㘸搹㘰〹㉥㕢愸戳〴昲㐶搲〳昹㥣攰㔹㐲㑤攴㌳攸搰㤸㠸㡤搲敥ㄳ昹昴㐶ㄳㄱ戴〲搴㐲搳攳㡦㈴㕡挴愸愱摡㜰〸㕣〲て㘰㈴㔱㈶挳㤴㡦ㄴ㍡㠵㈸挶昰㕤愲〸改攷昱摦攷㡦晥散㉡搳㕦㡥ち㈵ㄱ㔱搵扡ち㑡㐴戵㡡㡦愵㔷攱愳戴晢㉡㍥戲搱㉡㐶㈸㉣㌹ㄳ㈳〴ㄸ敡ㄳ㘵晣㔱慢慡㈳挳つ攵慦戸㐰㠰摦㤶㔹㡣㤸㈸㔱㝤㉦㈳㠳扥摣㜹搵敡ち㌲㐹㕦㥤ㅢ㤱昱㤵㡦㌲㤴㜸㈳㤲㑥㥤㐲攴㤵㉤㐴敡戱攸挴敥搸㙤㈱㈴戰㈴㝥㌶摢㔵戶ㄷ㝡っ昵㡢愷ㄲ挴㥣㌸㤱㝣㐲愵挵挱㈷㄰㐶㘴㥡㤲㤰戸㤱攲晤㐹攳㙦㝣慢改㍢㐵〵ㄲ愸㈷㙡㑣㠲㔳㡤摦㤷㌴㍥㠸捦戳㔴㥢ㅣ慦ㄲ㌰㍤㥦㌴㈶㘱慡挶㑦㈶㡤晦㝣㜰㕦愳㜱㐲㠷搱挸㍡㠹㈴挳攸㔵挷㠰搴愷摡挳㘸慥㕢㔴愴〳㔶㔴㑣ㄱ慡㘲挸㌵愵㑡〷㜱㉢挴挷挷搲㜳戸攴㠴扢㈰㤰戶搱晦㤹㜰ㄲ㤷㥦㘶捤搰挴户搰㙢㠸㍡晢㠶㝡㘲攷㠲㌵敦愳愰摦㍡ㄹ攰㜰㔵摤㔶㈴〲扢㈰ㅦ敤敦㈶摥昹っㅢ戲戹ㅦ㐹戴㑣攳㘵㤲摥戴㠸㡡戰攴挵㝢ㄲ捣收㥥㘸搲㡣昱㌸㤰〳㌱〹挸㡣昱〴㘰ㄴ㤱搹挳㠲ㄱ昲扦㘲敥昷戰攲扤〴㑦〲㤴〴㤹㥤㜴㔰㜸ㅦ挰㕥㤸慢昸㍦㉢㠲戱㔵摦㜳扤㠰㤱换慡ㄷ㘸攲搱攴㤵㘹㘲㌲㥥㘲户て〰昴挱㥢㉢㘲㔲㉣ㄹㅦ㐴㐹晡搵ㄴㅦ敡搵ㅦ㘲挵㠷〹㍥〲㔰搲㌹攵㉤敦ㅤ㔷搶愳㈲晢㈸扡㡡㈷〸昰㙢㝣㉣捥昰㐱攷㙥晣㘷㜷搳㤹㈷攳攴㍢㝦㐴㍥㕢㍥攸㝦〰ㅦ攸慦㜳搱㝤昸晦㐹㜴㘵攷攷戵㌷昵㌶ㄶ㔹㠱㈶扡晡㕤挵㘶扦㠸㜱戸慥㘶㐰㠵㈳㔲戵ㄴ戵㠲㈰搶戹㘰攱攱つ㝣换ㄱ㔵㈱〴㈹㐱㔵戸㜱挵㔱ㄴㄸ㥦㘰㔳攲㤸㜸㌲㍥挹㈷愲㔶㙤攲愷攲っㅦ〴昱慡扡㍦ㅣ㜷㑦㕥㐸㕣慢ち扢敤㠵挴扦慡㔸㐹扦昰㘹づ愶㤰㠵㑣慢㙥㈲搲ㄴつ㝤づ㤹愱扥㘱捥敤㈱晣㙡㔷㐴攵㐲昵挲㠵扦て攷挷㙥捡扦敤㉤㠳㑦㍦晦搳摦㝥晣ㄷ敦㍣昲㠷㝦㍣昳捣㉦㝥昷昱慢晦昸挱昲㤱ㅦ㍦晢散㡦㑥㝤昱敡㙦㜷㕢㕦搲扥昵昷戹㉦㍤㌶㜹改戱㐷慣㜳㜷ㅤ㝦散敤て㍦㌸戹㜰摤㜸㕦㕦㝦晦ㅤ愳㍦戹昱捥㤱㈷ㅥ昹㡥昸攱慦㙥㜰㠵㕡㉥㕥搰㍡つ㉥㕢㑤攳昳挸㘰ㅡ㥣昱换㍡つ㉥㔷㙤搴㜲扣㔱搳㈸㈸挲挵挱〹愸ち戳戵㘲攰晦〰㘸晥户㘱</t>
  </si>
  <si>
    <t>Decisioneering:7.0.0.0</t>
  </si>
  <si>
    <t>9df474c4-83ce-417f-a744-1fd48911c260</t>
  </si>
  <si>
    <t>CB_Block_7.0.0.0:1</t>
  </si>
  <si>
    <t>㜸〱敤㕣㕢㙣ㅣ㔷ㄹ摥㌳摥㔹敦慣敤搸㡤㤳戶㈹愵㜵㈹愵㔰〷㌷㑥ㄳ摡〲㈱昸搲㕣㡡ㄳ扢戱㤳㠲愰摡㡣㜷捦挴搳散捣戸㌳戳㑥㕣㉡㌵㠲㤶㡢戸㐹摣㐴愱㕣㔴㈱㈴㕥戸扣㜰攷〱〹〹㠴㡡挴㐳㜹㐰〲愹㈰〴て㈰ㄴ㠹ㄷㅥ㐰昰㝤㘷㘶㜶㘷㜷扤㘳㜷摢㠲㡢㝣ㅣ晦㍥㜳㙥㜳捥昹慦攷晦捦㈴㈷㜲戹摣扦㤱昸㤷㈹捦捣㡤㡢敢㐱㈸㥤㠹ㄹ慦㔶㤳㤵搰昶摣㘰㘲捡昷捤昵㌹㍢〸晢搰愰㔰戶㔱ㅦ攸攵挰㝥㔴ㄶ换㙢搲て搰㐸捦攵㡡㐵㐳㐳㍤〷攱敦㐸昲㘰戰搷㘰ㅥ㘰㘹㘶㝡㝥昹㘱㡣扡ㄸ㝡扥摣㍦㜶㉥敡㝢㘴㜲㜲〲㍦㠷づ摤㌳㜱㘰晦搸㑣扤ㄶ搶㝤㜹挴㤵昵搰㌷㙢晢挷ㄶ敡换㌵扢昲づ戹扥攴㕤㤴敥ㄱ戹㝣攰慥㘵昳搰㍤㤳㠷づㅦ戶敥扤昷㥥㐱扣㍡㜷㝡㘶㝡挱㤷㔶昰ㄲ㡤愹㜳捡㠷㘶㘵挵收摡愴昴㙤昷挲挴捣㌴晥愵收㡦愷扢㈷ㄶ㔷愴っ昹㙡改㑢户㈲〳〳ㅤ〷㥣愹㈰愸㍢慢摣㍣挳㌹㠶愵㔶捣㈰搴㥤ㄹ㔹慢ㄹ㑥㌲㙡搱㤹挷摥搵捣昵㐱㘷㔱扡㠱ㅤ摡㙢㜶戸㕥㜰㤶㌰㔰㜵挸㌹ㅢ挸㌳愶㝢㐱㥥㌶ㅤ愹㍢挷敢㜶㌵ㅦ愵㕣摦敤挹㄰改㠹愹攵㑦㑣〵捥捣㡡改慢ㄹ〵摣㤸㡣戶挷晣㑡㙢摢㕢扢㡦换愹慢㌷㜰捣摢扡户㐳捤㌹搳㙦戴ㅣ敦摥㌲㕥㝣敢っ敥散摥㍥戵㐷慤㝤摥搰扤㡦摡捡搶搶㘲㈰愶㙦戵愳㔸㡣㔱㈰攸㈷㈸ㄲ㄰㠱㐶㠹㘰㠰㘰㄰㐰攴晦づ㉥㐹㜷㘴㤵㔶㌶戵昲戲㔶慥㘸攵慡㔶㤶㕡搹搲捡ㄷ戴昲㡡㔶戶戵昲挳㕡昹㈲摡㈴愹搸摦慦挵改戹㉢捦㔹搷㍣晤搰改ㅦ㝦㘳攰㜷捦晣敢昶㕢〶㜷愱搱〳昱愴㘶㝤昳ㄲ㐸慤㐹挵〷㈷づ昰㘷㜳慥〰㔳㔸㠷慤扢慤挹挹敡攱〳收㕤愶捥㘵㘵㈰扦㠵㔰㐶搰㜶搰㝡搰㜶慢摥㈵㠵扢ㅢ愷捤㐰㌶㌷㙥㍣慥㥢昶敡㙥㌵㜸搵挶㤵㡢愱ㄹ捡ㅢ摡敢㥡㠳㜴㜴㕢〴㕢挹㐰扤敦愶昶㙥攷捣㕡㕤㑥㕤戶愳敡㔷户㔵㍢ぢ扥户摣扤昶㤸㉦ㅦ㘹搴㜶捣㘸ち㐲㙤㑤㡤摤戱捡愸㉡㥡搷搸捣㡡ㄷ㐸㔷㑤㙦摣㔹戰㉢ㄷ愵扦㈸㈹ㄲ㘵㔵㉤㜵㉦慢㘲慥ㅦ㥦㜷戱㔰㜰㙢昵㌵改㔲敢扥换㈱㤸㔹㔶㌱摦㔵改㠷敢㑢收㜲㑤㕥摢搲㈴㝡㈷㉡昶戵ㄴㅦ昳㉡昵㘰挶㜳㐳摦慢戵搶㑣㔵搷㑣㐸㥡敡㈹慦㉡昳昹㥣ㄲち㄰戸㝤㝤㐲攴敥攸捥ぢちㄱ㈹ㄴ㤳㤱慦㙦㈵扢㠹㌳㔸ㅤ㔶㔱㤳愴㐹敤戵㥢っ挶昹㉡ㄹ㤳挱㠱愹㌵㔱㝦昰愵慦摦㘴搸〶收㕥摥挶㥡㌶ㅡ慦晥扥㌵改㠶㈷㑣户㕡㤳㝥愶昶ㄳ㥣㤱㌱っ愰㕦㠵㐰攸扡㝢㔴㜵攲戲㔸搷㉦搹搵㜰愵戰㈲敤ぢ㉢㈱捡愰㈱㡢㐵㙥㙤㐷㌲慥㐱㤱戱㥢㘰ㄴ愰㔴捡ㄵ昶戰㔱愱㠴㤴搳㈹㥤㌲㜸戹㐵㤰戳㕦ぢ㉦て㕡挷散㕡㈸㈳愱㍣㙣〱㈳㤱㔶㔳攸ㅢ㈲㠹晡㘶㈵㔲ㄸ㝢慣ㄹ㔰愹㘹扢攱㝡㤳㙦㍢戸㈴㈲愲ㅤ㔹戰敤㘴〱㐵㐱慢㍣挸攰㌵㄰㑤㥢㌴挸㙥㥣㈲㈲戲㐱㠶㘶挷挸慤㐴挶昶ㄹ㌲〲敤搳㐴挸搶〷扡换〸ㄲ㝢㈷㤱戲㔳㔷㝥摣㤱㘶ㅢ搹昲㤱㌴摢㡢㡤㌳慥㈵戸㡥攰㝡㠲㝤〰攲㑦㤰㜰㤴㜲挸户㈶攳㔵㜸㌶㙥㈴㜸㌵〰攴㤳㐱㤹ㄳ㡢㉡摡㔰㕢戱㈳搹㙥〸㜶戲㌲㡡㈳㔱㐴换戸㘱㘷づ㌹ち搱戱搵戹㍤㜴㙤㕥改搸搷㜵愷捤昴㜲㐸㤱ㄹ㑤搳㙢摤愴㘹㝡㈳搸戴㐷扤㜵㌳扡ㅡ㘳〴户〰㤴㡣搷㄰㐲戹搰攰摤㥡㐵㑦㤳昲ㄵ㘱ㄶ㐵挶㔰㡦ち㍥㈶㘴ㅥ〱㌲㠴㕣挷昱㘵挷㠶愶㌹㌸㙥扤攲㙤攸晤摤昹㍢㐶㝡㥢摥摣搱㍢昴ㄷ扤㐰㉢晡㔶戰㤷昸㙤㔷ㅤ㜳ㅢ慡㡤搷ㄱ摣づ搰愶㘳㜸晡㝥愱㥥〲㘵ㄶ㍢㈹捣敤愶搷㐵㔹戹㑢敢慢㔲㘹愰㐱㙢挹昴㉦挸㄰ㅥ㡣㤳戳戰㠵㍤摦㤷㌵ㅣ㙡慢慡㠰攷㤷敢㕡ぢ㠳㘳扥攷戰㝣挷㐶づ㕥ㄱ㡡㈱㥦搷晡㜲㙤㌶㜲㠶慤㤹昲㌹愵㈸㠷㍡昸慥敥㐲㈲搵愹㤵扣搸㉦晢㝣戹㈳㐹㝡㤰㈴㙦挰戶ㅡ㜷〰㐰㑡㠸㕦㜷㤵㈸晢搹散㡤慡㔹慢挵㑡て㕦挶改愴捤㠷搸㈱㐷〶㈲㠷敤㌴晣〷挱㤰戳㘸㍢つ㘱㌱攰㉣㐸扦〲摦㠲㕤㤳愵挸㉤㑢㔱戳㈳㉢㕥㈱戲愲慦慦攳㍣㥤攱㕦㔳㜴搲㈶㈵㌲戹㍤戳㌲攳㉣摥㈴㉡扡㈱㈹㔴㌲㕣㐳つ〹㐴捡㘳摢ㅤㄱ搳㠳㠸戹ㄳㅢ㘷ㅣ㈰㤸㈴㌸〸愰晦ㄲ㤲㘶慢ㅢ捦㜰㔸晦ㅡ㕤摡攵㜲慥㐸㌴㈸ㄷ攱戳㕤㠵搵㘱扥收㑤〴㜷〳戴㤹㍦㜴㐰㘶㄰愲㐲㜹㡡㄰㔵ㄸ挳㍡㘷换㑢愴㠱㕤ㄶ〲㑢㌳昵㈰昴ㅣ㐶㤶㠶慣㔹敦戴ㄷ捥摡挱㉡㈲㔱愳㔶㥣㜹㜰㐵扡愰㉥ㅦ戶㑦㕢㤹户扡㉡慢㠶戵攸搵㈱摡㑥捥㙥㠷㠳㌹戶〳戶愴㍡㥢㙢〲愹户昳㌱㠶㄰搸㘹攵㙦愵㌷㜶㑢摥㙦ㅥ晡㠶㥢㍢扡㘴㠷㌵㌹㘰㐵㑣挷㝣搱挲㉥㈲㜲㔰敤户㤶㔶㝣㈹㘷㠷慣攳扥㕤慤搹慥㈴㌲㘰㘳㌲㔸㌷㈷㉦㈰㑡戰攰㌱〶攸戹㐳搶㤲㙦扡挱慡挹㠰攲晡敥㤶㈷ㄵㄶ搱慤㘹摢つ昰ㅡ㠵㐵收㠷慤挵ㄵ敦ㄲ㈲戶㜵挷㍤㙥慥〶摢〲㉢㈴晡㈸㈹搴〸㑤㘸㥡㈸㙡挵㕥昱挳〳㜹㉥㐷摥换ㄳ㈸㕣攵㜴晡捣㌳戴㌷敤晡㌸㐶㐳㍢㥤㜳ㅡ㐴昴愸㔱搸㤷㈹㠵挹愹挶扤散昳㘶㠰晢㡦㥦㍤搹㡣捣扤愸㤸戵㑥㉦㝦㠶㡣㔷㘴搱〸㠴搰㐷户㉢㈲ㄵ㤶㤱㜲挰㠱挰㌸㥦摡挹慦㘴愹㌶愴扥㕤捤散㌱㐴㤲〶慤㌹㜳㔹搶㄰㡦㜶捣㜰㔷昴㐰㌳搶㌱㙢㐱㕣㌷攳㌹㡥㐹搲㈲㔹㉥㔶㑣㔲昰㔴㍤昴㑥搹慥㘱〱㈸晡㡢㡢捣换㈸㌲㉦慢愲㐱敢っ㐳㠳㉡捦戱扣ぢ愶㙦㠷㉢㡥㕤㈹昲㠱攱扢㙤㐱㤳㘰㜲㑡摥㈴㈵㌲㘳慣捤㥡㍦ぢ㤳㉤㤸〰扡㈷㈰㐷戹㜵㐴㍦㈸㔷ㄳ〵晣㠸ㅥㅤ㑢㄰㌰捡㔳㙡扣ㄵ愳改敡㜶〴㐴㡥㑡㔷㤳㍢ㄸ㔷ㅦ㐷㐹㈴㠴㠸昵っㄲ㠱㔷㌰㈵攴改攲㉥㔸㘷㕤㍢〴昶㠸戱㘳㜶㌸ㅢ〰攵〰挸慡攳敤つち慢愹㑥攳つ慤㜰㜳㘷㔵㡢㥡戸愹戳㍥慤㌷㕥扢㐱㜵愴㔱㔲㡡㘴戳㐶㑡戳㙣㌰挷敤愴㙡㠴㔲摣㠹戶ㄱ㔹㙥搳收扥㔳㡡扣〸挵愴㘸㈶㘷扣㑤ㄱち〲扤戱㡥愲捦㍥㥢㍣㔲ㄱㅢ摡〰㈵敡愹愸㙣㈸づ〹㥥挴戵㤳慡㉣挵㑦攰敦㕤㜱㜶扥ㅥ戶搴㤸㤷㐷攳㥡愹㕡㙤摥㠵㤵㔰㌱晤敡㌶㘱㘹慣㉤搲㌰㡡㍢㝢搵晥搱昶愶ㄸ㌱㘶㐳㠶㐵㌲晣挰㘰㐳㌰㔷㉡愲㑡敢㙣㠸㕢摤㈸㉥昲改㤴㌴㕤㠵㠱挵戰㍡㉢搷㤴ㄹ搶戴攴㐷㔵㠷挶㘹㔱挹㔱挳㥡㕡づ愰搲㐳捡昱㌸愷ㄸ摣戰捥搰㉤㠵㑢っ㄰扢㜱㙥愱ㄲ㈲戴摢ㄸ㠰㈷㠳敤㠳ㅤ散㐸ㄴ㍡愱㜵㐶〹㕡挸㈰摣搶㐵㤰㜷㝡挴㈸〴愹愵搲摦㡥㡡捦㍦挵昴昵愳戹㈴ㄳ㌳ㄱ挳㕤ㄹ搶〳㤰㥢㡥㑣㤲㡢㐶㤳㠰㜹㈴搹㤴搰ㅡ㑣捡㘸㘲っ搱攴昳㐳摣攲㘱㉣㙢㤸㙣㔳挳㍤户搰㠶㌶慤慤敦戲㑥扡㤵㕡扤㉡㤵㉡㑥㘴戵搲挸摢〲㕦敡ち㘰挴㑤ㄹ晢ㄲ㙦捡㐹ㅣ愵戸㘴㈲愹㜷扢摢㌸㡡敥㑡挸㘱㡣㐸昵㌱〰㤹攱㤶㔳〱戱㡥㝢ち戴て㜷㌷㉦㌰愸换㜳㄰㘹ㅤ㐵㤴㘵㜳戸㡦搷㠸㈲㉢㙥㑢㌵㥢昳收㍣摡散愹愲ㄳ㜶㔴戴㉤㜰㠴㜵㐶〲慦㔰㠰㌱搲㈳㜷㜰㤰摣搵㌸扡㝢昵㜱昵㤸扢ち㔴㈸っ〸挶㜸㜹ち捡㘱㔷挱㐸㌴戸戵愶搵㉤ㄸ晤愵攵㙤㑣〱〸㠶㠱㘹搰愲㘵㘴攰捣㈰扦戹㠱㜳㌳㕡㘵㐴㐸搳挱㔴挶㈸㐷攱戰〷搲挰㑤㍣㐸㉦㜹㔰㐲攱ㅥ㜵㌱㉣戹㥢㌸敥攰〸攴昹搷戶ㄵ㉥㤸㈱慥扦戸晢摡㡡愷慡㔵㥡扢昰捦㙤ぢ慣攲敡㐶㘴㡥敥㘹扢㤴愵搶㐴晢敥搶戶㡡昸戲攰挱搹㠹ㄳ㘶㔸㔹㔹っ搷愳㡢㕢扤㤲㠴晥㈳昸㈳㌶㝣㍢㙤收扣换㡢愸㙢摣晢搲㐵搷扢攴慡㜹改〱㙦晤㠱㐲㜰㠵戲㥦㤳㉣攵晥㡤ㅦ㤵戴㥣晥㐳㡣戸㤵㘹㜳㠰愶㠳㠴攳愸ㄴ㐹㠳㌱攴㌳攸〴戶㝢攳搶〰改㘴㑦ㅢ㥤㈸㐱戰㐳㈸敥㠵㤷㡣㔰挴て㠰㔶ㄲ㑢㜴㈴挷㥥㝦つ慣㉦扥㡦ㄲ㈲ㅣ捦戱ㄸ搱㙦㐱㉥〳㜵㑡㤰挷㔷㍣㜸㈱攴晦〷㑢〹㌷㙦挸㑥晦〵㘶ㄶ摦㙢㐷搱㑤㐴搱㜷㍢㔰㈴㜸つ㐴昱敦晤挸㈴㐹㘷㜸昶〵〵挲戹愶㥤〳攸换㝥攱昷㝦㜸〰㥤㡢㠹㐳搹㘸〸戵摤㠶攷㠶㠹搰搷㘱㈲㌰㜸慦㑣㠴㔳挸〸㐶昱㈳ㄳ㈱昶㠱捣愳㘰㜳ㄳ㠱戱扤っ㐳㌰ㄵ㙡㑤戹㌵㜸〲扢搶愱㝦散〴㉥摥捡〰昱㝣㈸慤㘰〶ㅥ愹敢㍡㡢ㄷ㑣摦㜴昶愹昲攳扥㠴㌲昳㤷㜰㤳㕢㜵㘱㡦ㅢ㌶慣㔱㥤㌶昰㔵㈴㕥昶ㅤ㝦捡搶敥慦〳㔳㔱㡡摣昷愲㈸ち㉦挲㔳㈲㜸㙥挸扤㜷捦㌷㡥晦晥搱㈷㡥昲戶㕡㑣慢晡ㅤ挸昷ㄲ戲愷㍤㠱愰㙥敡愲挸㕥㝥㤸㜳ち㥦㈸搹慢㌵㌹㙤晡捡ちちっ㈷挹㐶㠴㤷㈲捣㠸昸戶㠳㠹㠹㝢て㤱㠹㌹搱收敥㔴ㅦ㌶㈹ㄷ攱㐴㙡攲捡愷㤷㠴つ㐵㔷㐵搶愳戵愹㝦ぢ慡攸〵㑥愴搵㑡攴愹㤳㐹㠸㙦戶敢扡挳搴㜵搱㐱㠶㘱晦㐴㑡㈱晥㐰ち㐹ㅦ㘴㜸㈱㐰㐹愹㌳挸攸㜷〲㘴㐴搶摡㐳扣昴〷散〸〱搹戸昴搷攳㐷㉣搸㐵㘰㌱昱挵昷㝡愲愵㉤㥡愸㈶㠶㙡㤵㑤戳㠸㡣㍡扣戰㘰㌲㈹㕤㐲㈶㐹晡㐱攴戶散㡥攲㑢㠶㥣㈸昰ㄶ㌱戶敥搰搷㔶㜲敥㜳敢戸昹〱㍤㔳㔰ち挳摤捤㘲ㅣ㐸㔵㡣㉥㙡㕡㡡㡡〸㠷愳㙣愳搳㐰㕣〵㥤攵敥挳愹ㄴ挱㍦㝥㈹挴晡昱收搰㝢摢㙢愸攳摣㝥㉣㤰扦戰扦㙥捡㘰㙣扣㤵ㅣ〳〹扢愵㔶挵攸㝡昸㔹㜴攱愲㜳挲㘸㘶搵戳㌸㡣㍦〹㘷昵㘹ㅤ晡㥦搱㙢挵㔹攷搸㥢㘱散ㄶ晤晦㑥ㄴ㙣慡晦〵㘳㙦ち㤱敦㡡㌳㝣搰ㄹ㍦搹㌴㘴挳ㅤ㠱㘷ㅢ挱ㅢ㜵㌰㌶㔴㤶㈱敦㈸户㠸㡦㔷愳㙡㈵挱攱昷捡户㕦㡤㘸昴愵㙤㍢搰㔵〰㌲㌶愴㝦つ㈲愸㙢晦㔶戹㤵㥣㙥ぢ敦㐶挷㍤愷散㡡敦〵㥥ㄵ㡥㉤㈲攸㍢挶㙦捦㉣搸㍣㔳攲慢敤㐲敤㔶散挴攰㐳攸㜳㝡ㅥ〲晢戴っ㕦慡㔸㈴㈳ぢ㕢㡢㘴昰㍢愴㤱㔴㜸㠹摡㈱戸挶㝡愰㙥搶昰改敡㍣㝣㥤㈱㡢戶㠵戲㡢㍣捥敤㌷㌴戸㜵戸愳昵づ昸㠳㘴㙤〲挱㌱戵㠴㜷㍦挴㝤㙤摦㠳搶戶昱摡〲戶散捤攷㔶搲㥦〱㑥户昶㤶㔶㤲攱㍢昹㐵㜲挹㈸ㄳ攲搲晥㔱晣摤扡㠳㤶愳㡤㠲捥攳て扡改〸ㅢ慦挱㝤戶㠵攸昷㜹㜴ㄵ㔳〴昸㌵捣㌸挳〷㐱㉦ㅦ㔹㔱㝣〹换㈲〳㈰㥦㉢㔴〰扡㔳昵搳ㅢ㔱昵挸晤散㠹㈴㜸挶㈰㌹㤶挴ㄷ搰㤰摢ㄵ㉤ㅢ㉣挱㘵ぢ㜵㤶㐰摥㐸㝡㈰㥦ㄳ㍣㑢愸㠹㝣づㅤㅡㄳ戱㔱摡㝤㈲㥦摤㘸㈲㠲㔶㠰㕡㘸㝡晣㤱㐴㡢ㄸ㌵㔴ㅢづ㠱㑢攰〱㡣㈴捡㘴㤸昲㤱㐲愷㄰挵ㄸ扥㑦ㄴ㈱晤㉡晥晢晣搱㕦㍥换昴搷愳㐲㐹㐴㔴戵慥㠲ㄲ㔱慤攲ㄳ改㔵昸㈸敤扥㡡㡦㙤戴㡡ㄱち㑢捥挴〸〱㠶晡㐴ㄹ㝦搴慡敡挸㜰㐳昹㉢捥ㄳ攰户㘵ㄶ㈳㈶㑡㔴摦㑢挸愰㉦㜷㕥戵扡㡣㑣搲㔷攷㐶㘴㝣攵愳っ㈵摥㠸愴㔳愷㄰㜹㘵ぢ㤱㝡㉣㍡戱㍢㜶㕢〸〹㉣㠹㥦捤㜶㤵敤㠵ㅥ㐳晤攲㠳〹㘲㑥㥣㐸㍥愱搲攲攰ㄳ〸㈳㌲㑤㐹㐸摣㐸昱㠱愴昱户扦搳昴㥤愲〲〹搴ㄳ㌵㈶挱愹挶㑦㈶㡤て攲昳㉣搵㈶挷慢〴㑣捦㈷㡤㐹㤸慡昱ㄳ㐹攳扦ㅣ摣搷㘸㥣搰㘱㌴戲㑥㈲挹㌰㝡搵㌱㈰昵愹昶㌰㥡敢ㄶㄵ改㠰ㄵㄵ㔳㠴慡ㄸ㜲㑤愹搲㐱摣ち昱昱戱昴ㅣ㉥㌹攱㉥〸愴㙤昴㝦㈶㥣挴攵愷㔹㌳㌴昱㉤昴ㅡ愲捥扥愱㥥搸戹㘰捤晢㈸攸户㑥〶㌸㕣㔵户ㄵ㠹挰㉥挸㐷晢扢㠹㜷㍥挳㠶㙣敥㐷ㄲ㉤搳㜸㤹愴㌷㉤愲㈲㉣㜹昱扥〴戳戹㉢㑤㥡㌱ㅥ〷㜲㈰㈶〱㤹㌱慥〰㐶ㄱ㤹㍤㉣ㄸ㈱晦㉢收㝥ㅦ㉢摥㑦昰〴㐰㐹㤰搹㐹〷㠵㈷〱昶挲㕣挵晦㔹ㄱ㡣慤晡㥥敢〵㡣㕣㔶扤㐰ㄳ㡦㈶慦㑣ㄳ㤳昱㐱㜶晢㄰㐰ㅦ扣戹㈲㈶挵㤲昱㘱㤴愴㕦㑤昱愱㕥晤ㄱ㔶㝣㤴攰㘳〰㈵㥤㔳摥昲摥㜱㘵㍤㉡戲㡦愳慢戸㐲㠰㕦攳ㄳ㜱㠶て㍡㜷攳㉤摤㑤㘷㥥㡣㤳敦晣ㄱ昹㙣昹愰晦㍥㝣愰扦捥㐵昷攱晦㈷搱㤵㥤㥦搷摥摣摢㔸㘴〵㥡攸敡㜷ㄵ㥢晤㈲挶攱扡㥡〱ㄵ㡥㐸搵㔲搴ち㠲㔸攷㠲㠵㠷㌷昰㉤㐷㔴㠵㄰愴〴㔵攱挶ㄵ㐷㔱㘰㝣㡡㑤㠹㘳攲挹昸㌴㥦㠸㕡戵㠹㥦㠹㌳㝣㄰挴慢敡晥㜰摣㍤㜹㈱㜱慤㉡散戶ㄷㄲ晦慡㘲㈵晤挲愷㌸㤸㐲ㄶ㌲慤扡㠹㐸㔳㌴昴〵㘴㠶晡㠶㌹户〷昱慢㕤ㄶ㤵昳搵昳攷晦㌱㥣ㅦ扢㈱晦捥户て㍥昵晣㉦晥昰挹攷摥㜳攴捦晦㝣晡改攷晥昸挹㘷晦昹愳攵㈳㍦㝢收㤹㥦摥晦攵㘷晦戰摢晡㡡昶㥤㝦捣㝤攵戱挹㡢㡦㍤㘲㥤扤攳昸㘳敦㝡昸㠱挹㠵㙢挶晢晡晡晢㙦ㅦ晤昹昵慦ㅦ戹昲挸昷挴㑦㝥㜳㥤㉢搴㜲昱㠲搶㘹㜰搹㙡ㅡ㕦㐴〶搳攰㡣㕦搶㘹㜰戹㙡愳㤶攳㡤㥡㐶㐱ㄱ㉥づ㑥㐰㔵㤸慤ㄵ〳晦〱㌴㈴戶㜸</t>
  </si>
  <si>
    <t>㜸〱敤㕢㜹㤴ㅣ挵㜹㥦㥡愳㜷㙡昶ㅡ㈴挴㡤㔹づ㜱㘸搷换捣摥ぢ㈸搲㙡㔷挷挲㈲〹敤㜲ㄹ挳慡㘷愶㕢㍢搲ㅣ㑢㜷慦戴㡢㠹挱挶㜶戸散㠴㈳戱〹㘰捥㠴〷挱㄰挷㈱㍥㠲挳㘱ㄱ〳て㡣晤ㅥ㜶㜰㥣ㄷ㡥挷㈳㈱ㄷ挲昱㝢攱攵ㄱ㤳摦慦扡㝢㜶慥㕤ㅤ挸捦晡挳㉤捤户㔵㕦㝤㔵㕤昵搵㔷摦昷搵㔷搵〱ㄱ〸〴㍥挲挳扦㝣挲㑣ㅣ㌷㍥㘷㍢㐶扥㜳戸㤸换ㄹ㘹㈷㕢㉣搸㥤㐳㤶愵捦㡤㘵㙤㈷〴〲㙤㌲㡢㜲㍢㌲㘹㘷慦㌲愲㤳㍢つ换〶㔱㈴㄰㠸㐶㘵㤰慤㜸扦戸㥦㤱慣㈵㠹㤶愰ち㐸つ愰愹〱㘰㘲㜸捤愶搴㜶扣㘴摣㈹㕡㐶㐷摢㐵㙥㔳㉢㤳挹㑥晣敢改ㄹ攸㑣㜴戴つ捦攴㥣ㄹ换㔸㔹㌰㘶ㅣ㑢捦㜵戴㙤㥥㐹攵戲改昳㡣戹㠹攲づ愳戰搲㐸㈵扡㔳㝡捦㐰戲愷户搷ㅣㅣㅣ㘸㡡愲攵㡤挳㙢㌶㕢㠶㘹ㅦ慣㌶㈵摢摣㌴扣愶㜳愳攱ㅣ慣㌶㘳㘸ㄳ㑤㡥ㄴ昳㝡戶㜰㤰ㅡ㡤㤰搵扤㈳㐶㍡换㌹㌱っ㉢㕢搸搶㠹㙥㔷㌰ㅡ戹晥捥㈱摢㥥挹㑦㜳㝡㠷㡤㕣㙥㡢㘱㤲㙤㌲㍦㘲㍢㥢㜵㉢㙦㌷攵挹㍦挳㌲ち㘹挳㙥挹慦㥤㑤ㅢ㌹㡦搰㡥收㉦搲慤㡤㝡摥〸㌳搱㥡㜷攷㜰㌴㘳ㄴ㥣慣㌳搷㥣扦搰㌶戶攸㠵㙤〶㐹㈲昹昵㌳搹㡣〸㠷昱㍦㄰㍡慤㕥捦搴㐴愱㍦昹攱㈹摤㜲㔴㡥㝤㐹搶愳㉤ㄳㄷ㌵㡡㡡㝥㔱愴摡慡㙡㜱捥挶戳昹昳っ慢㘰攴昸ㄲ捥㘴㝢ㄵ㤱㘲㤰㍢て㈵㑥昹挳攱㉣㠹㐶㙦㑤㜰㉣㝣㡢搶〸㜰晡挶愲㤵㠷㐰㥥㙦攸㠵㤵摤ㅤ攳㑥㘶挴搸戹㌲搱㤱散慢㝡㘴ㄳ愸㘵㌳敢戵〰㠴搶㜶昵捡㔶愲攲〰㈲晣ㅥ㔶㘰昹ぢ搸㜶㜰㔲て㑥愶㠲㤳改攰㘴㈶㌸㘹〴㈷捤攰攴戶攰攴㔴㜰㌲ㅢ㥣摣ㅥ㥣摣〱ㅡ晦㠹㌶㌴〴扤挷㜸攲㥣户慣ㄷ慦ㄸ㝢攰〷ㅦ散改昹搹晡㜳㈲㕣㜴摤昵㐶㕢捤挸㜵㔸㠰㘹摤㜶扣㌹收㈰て慥〸散㕤〲搶㔹改摦扣〴攰㈵〷㐵〲攴ㄲ㜰㐸㉥〵搰づ〷㌸散㈲㍤㔷戴摡㠶搲捥㡣㥥㙢㠳㤲㈸捡㘵㈴㌸〲㐰㠸㜷㌱挳㥣攵晥㥢㥥㑣㝦昵挵㡤敢ㅥ扤搱戸晢愲晦晤㡣㈶愸づ㤵㑡㍤ち㠹攳㉦㉣㘴㑤㠸㔴挷昹搹挲捡扥㘴㝦㙦㈲搱㜱扥㍥扢戲㍦㠹㔴㐲ㅥ捤昶㡥〱搰㡥〵㔸㌲慣㑦㘷ㅤ扣㉢㘳戴㑤㔸㝡㑡摦㕥㤴挷㤱攲㜸〰㈱摥昲摥㈸摥扢㜱昵㤳攷㠸攱慦戵扥昸换㜷㜶ㅦ昵㠱愰敥㔵㙦㍣〱㠹ㄵㄵ㙦散ㅦ散㉡扤㜲愰㡦敦散挰捦㝤〶㘵ㅢ攸攵㠹〰摡㐹〰愱㤱晥㕥㜹㌲㔱愷〰〸昱ぢ敦㝤㙦て㝤㜶散挶㘳摦㍦昷挱扢愶慦戸敥敤㍢㤷㌴㥤㡡攲ぢ扣搵㌳㘲改扢愰㡦收㔵㕤㔷㘷㠲晦昶慥攳愱攲捤㕥戳摦㑣㈶㌳扤〹扤㕢㡦㜰㐵敤慢㌲攱㉡㙢㌲㉦捥ㄶ㌲挵㕤㑡扢ㅣ户㐶户㡤㜹㔱㙢昷捡搶ㄴ㘷ちㄹ晢搸晡㠵攳㡥敥ㄸ挷㔴㤷捤㌷㔲㔳㙤ㅣ扡搷戰搵晢㍥㔱㕤つ挲㌲㘳っ捤㘶摤攲攳慢㡡愱㜹㡢愹㠵㑢搷㔹挶㤵愵搲㥡ㅥ㐱〲戳㍢㔵摢㌵愳㜴㡢摣㝥戵つ㑦ㄵ㙤愳愰扡搷㥥摦㥣㑤敦㌰慣㜱㠳昶摥挸愸愱㉥㘳㤱愷晥摢㌷ㄵ㌰㔰㈸昴捣㐹攵㔸㜳敤慣㘳ㄴ㌲㐶〶晤㥤㌶㉣㘷㙥㐲㑦攵㡣㈳㉡㐸摣㜷愲攰攸ち昴扡㘲㝡挶ㅥ㉥ㄶㅣ慢㤸慢㉣ㄹ捡散搴㘱㜲㌲攷ㄷ㌳〶㉣㐶㤸㑦㐰〴㐲㈱㈱〲㉢敡㈹㌲戶㙢㜷慡㠹㈸㥢㘲ㅡ㤰愳㉡挵慥㜳ぢ㐶㠷㔱攴っ捡㘴昰㤴扤㌴愶摡㘵㌳㘷㉣㑣㔸㌶㈶㍡㐷愴㍥㝤㘱㙡搵挷搲捣晤㘶㠹㠳挱愵摥攸搷敥㠴㔹摥愰ㄷ㌲㌹挳㕡搴戵ㄳ散㤱㍣つ㈰昲ㅡ㔶昳㠲摣愳㐹ㄱ戳㘲㉥戲㉢㥢㜱愶戴㈹㈳扢㙤捡〱づ敥㕦㌴㑡搶搶㍣昲っ愰攴ち㠲㜶㠰㔸㉣愰㜵㤰㐸㡢挹㑦扡昹〸㡤攳晥ㅢ㝣㍡㤸㔲㌹ㄸ昰〶敤㐸ㅥ㐶捣づ㠵敡㡤㜲㠳㙥㑦㌹ㄴ捦㐵ぢ㘹昵㘴㈷挱㤹〰ㄱ摡攸扤晡ㄳ㈴ち搳㙤㙡捥㡦ㄸ愶づ㘷㔵慤㙥愱㐷昲慥晦㌳㘲搸㘹㐹㐷㘹ㄴ㙢㘵㔶㐳ち㡢扦㈹㑦改㌷㘶㥤ㄱ摤搱ㅢ昲㜰戹㌰㑢ㄲ㐴敤慡㤶㥢㘲捤㘶㠵昳㙢挷扣ㅣ㕡㠸慢㘴㔹㉢㡤ち攱戶㠴㠵㠳昵ㄲ〸㜹㜰昱㐱愰敦㌴㠹㕡戵愰㔷扡㑥昰攸㌲敢㡤挲挴摣戴㘱㤳㍣慡㉤捡捡敡攵挵挶㌶愵㔳ㄷ㍡搹㥣摤㠹㥥慥户㡡㌳搳〷戳ㅤ戶㈵ㄳ〰晥ㄳ㜹〵㔲扣敦㘳攲搶愷㘱㈷攷㘶㜲㌲㄰㘵㙢挴㐸㍡㙣㤲搲㡡挶㍥挲ㅦ昵挸ㅥ晣㠹㉤㔶ㄶ愱搱搹ㅦ㌷㤳㥥㐰㔳ㅥㅣ㥡戰っ攵㌸㐷㔵〶摣㙥捥㕦㕣戴㜶愴㡡挵ㅤ㤴愷ㄶ㤵戳愷っ挳愱㌳摡攸㌹摦捡挹ㄶ㈲ㄴ慡㜰㈴换扣㔶扡戱摡〰㐰㝣愲㤸㈹摡㙤㌹晥戲㈹慢㘸㙢㠳挰㠶攰ㄹ㙢㘷㈱㜱收ㄶ挳㉥收㘶搲搸ㄷ戴つ敢㜶ㄱ㈰慦㕢搸㑡㔸㝡ㅢ〴㜸挶㜶慣㉣扣㡥慥㐴戲扢㜳㌶㘷捦㡡攷挰ㄷ晡㌶扢㥤㕦摤晤愳敢慥ㄹ㝡㘸攴㠴㔷㙦㌸散搹慤㘲户㔷㔰攳㤳搲㜳㕡挴㜶㔷戸㠱昴慤㉡㙣㜷㤳戹㉥㥢㜳っ㑢愹攷㔶ㄳ㝦摣慤㡥捡㌷搳㈴㔹㝡摡摤㐴ㅣ㙥づ挳㉡㘱㙦攵捣捤摢改ㅡ慢攸ㅡ㡤摦搹晥㐳捥昶㉢换㕦㘱晦ㄷ戱慤㄰㥡㉡敢扦㌸㜱㤹㄰搱散搵㕤愹㑡愴㍡搱㜲愵㤰㤱扥㕡慤愸つ㘴㠹扥㕣〸㐹㥤㔸搸㈷愰戰搷ち㈹㉢㉤㘸㝦㝦攷扤搴ぢ㑣戹摥换㑡㌰㑥晥ㅥ挱㉡㠲搵〴㐳〰攲敦愰㡣攸搵㑣㈱挳摦㙥戸づ㙦㉢〵㍦㑣㥡ㄱ㠲戵〰昰㑤㤴戶㠷㙢戲ㅥ㔹㙤〳㐰〳捣ㅥ搴㕦㉥㈶〴昷㝢㜴㔵攴㈸挱戹〰㑤攷〱㙣摣㘰攴攰〱ㅦ慣㘸㔳㠴㕢挷挵㙤㌶攴㠶㙡昴㠸晣昸㕣㈱㍤〵晤㡣㔰ㅣ㕤㠹愱㌴挲㌵戶搰戵晣㔸㜱㜸挶搱昲ㅢ戲昸搳㤴摦㘲㑣ㅢ扡㌳㡣ㅤづ晣㤴㌱散昳㤵ㄷ㌲㥡㤹晤㙤㝡㈹㉡㔲㠸捤攳扣愳㈲慡㔷慤敢㉦㜸散敤ㅣ㈹㈲昴㘷愸㘰㈴搹慥㘹昰㌸て㐱㌷㈴㈰挷搰扢㝢摥㝦攴散攵㜷㍦晥㤱昷昷ㅡ㐸㥦㝡㈴㙤㕡慤㑢戱〹搸搸㘲㘵㠲戱〴扡ㄵ㤲㘶㕣㥢〰〸㐱っ㈴慤戶㜸〴㑤搷戵挲て㝢〵㌵愱〷㠶ㄳ戸㡢㤶㤷戰晥㐳㈰攳晡㐰扡昲㤱㥦㐲㕥㕥㐶昰㘹㠰戲昵㜱㠵㥢ㄵっ㐹愸㌵㌱㐹愲慤〰㠲㠱〸晡挵㔲〷昰ㅦ昱㜵戴㑦㥦㑣㉤㍢挶㌰㙡㤹㘰〰ㅢ㤳㡢㤴〹㠶㌷㑡㑣㤰㜴㕤㕣〶摣㡥㠶敢㌲攰㌶慦愰㈶ㄲ搲㠶扡㡡〱〵㈴挴㉤㈰慢捦㠰㘹扥攳㑡〲ぢ愰㡣〱㡥㥢ㄵ㈷攲慦㘲挰っ㠹㜶〲〸㐶㐶ㄴ〳㜶㈱攱㍦攲㝡扣愳挴〰㐶㔱㙡ㄹ昰ㄹ㘰㘳㜲㤱㌲挱㜸㑢㍤〶㝣㜶㈱〶晣扥㔷㔰ㅤ㥡㠹㜰慢户ㅦ㕢敡㐶㜶搸扣㈸㙢散攲ㅥ愰挵㐴㤴㜷ㄸ敥㘰㔱㙤㔸㥡捤㤱攲挶愲㌳㤲戵愷㜳晡摣㔲搳㑢㕣㍣㘵ㄴ㄰㑥戰㄰㔵愸挲ㄵ愷愷㡤㡣㌴挷㡢㌳㔶摡ㄸㅤ㌹ㄴ挲つㄸㅦ愶㑥㐵ㅡ㠲〲捦㠱敤愰搱㠴㠰㤴攰〹㐴捥㐰㠳搵ㅢ愱㌲㔷㘱摥㉢攵㠴戶捥㜳㜴㈲敢攴㡣㐶㔳㤵慢㜴搴〴ㄷㄱ愳挹㌴㤸ㄳ㔳搸㈰㡣㌴㥢敢慤㙣㈶㤷㉤ㄸ㥣っ㜸扡っ㥤㡦ㄹ摢㄰㡦搹㕣戴戳っ敢㌷㥢㠸ぢㄶ散㘹㙥㉤搳㜳㑢㉡㜲㑡晢㐷捣㌵搹㠲㡤搷愸㔹㘴扡搵ㅣ㥦㉡敥挲挱捦㑣扥戰㕥㥦戶て㠹㔹愱扡㜰ㅦ㌵㌵㈲㈸㠲㐱ㄱつ㐶て㜴㝥戴㉦愰戵㘵㄰㔰散㘴㔲搸攸晣攰㕢㠵㌶㌷㤲摦愶㕥搳〵ㄸ㈶㔰戳ㄸ㠸㌰㙥戱㠸扦㐷慦捦㡢㤳㌱〶挴摥㔶〴捥敢㠶㈳㑡攷㘹昴昴攴ㄷ㔹攷㑢〰攷慥扦㜰㜴㍥㍡晡戱㑥挱㈲敤㘸慦摡㥡㔶换㕥㈹ㄸ㐵㠷愳挵ㄵ㈲攲㈸㔳㔸㥢㤰〵收慡〵㌳㘶㉡ㅡ捡㘸换㝣㜲ㅤ攲ㄹ㑤收㤸㥥㌲㜲〸挳攴㜵愷挵捤搰昷挵㈹㠹敤㤵つㄷ昳㜹㥤㐲㐷㠱ㅤ㑦敢㌹㈳㙡づ捤㌸㐵挴扣愵〹愰㈴搳㐳改戳㐰改戳ち搵㘴㙥㘱㜸㔶愵搹㔶㜱㥢㙥㘵㥤愹㝣㌶ㅤ㘵㠶㈱搴㐳㐲㕡戱晣ㄹ㈰昳ㅦ㕦㥢㔴㝢㜳慥㕦㠳改敥挴戶㠵慣攳昴㐳愶㠳㐲挳㍦㜱㠰搱㍢愸ㅥ㘵㔲攴昵㘸㉤挲攸ㄸ搴㤸摢㤵㍤晥㈱敦㥥㙢㠰㔱敡㐹㝣㤲〴昸挹ㅢ扣〴㌳㘱挶扦ㄶつ敤㌰㑡ㄶㅢ㉢敡㤹㜵搸㘹ㄷ慤〶敦搴㌶㡡愹愵戲戱攲っ戶つ㈳㝥㡢戸昰捥㙣挶戰愲㐴㡣挳㐳つ㌳㑣愷戹㜳〸敦㈵ㄴ㠸㐴ㅡ愳昵摥㌵敡户㜵㡡ㄷ挲㈸㍦㡣ㅥ慤㘹晦㍦㉥ㄸ㔸挵扥挷㘲捡㐸摤㠸愴扣〹㐰㥣〹挰昱㔴ㄱ摣㑣㠲㉦〳㐴ㄲ〰搵㜳㔳ㄹ昷昲愲㘳㘱㜵摥挹㠸㕣ㄴ搱㉢ㄵ捡㡢愸㠱㌴㤶㠵攰㌴㌷晡ㄶ昵て㔱戵㜱㐸戹㤱㠹戹ㅡ㤶晥㌹愷㈳ㄸっ㘳慡戵敡㄰㐸捤㙢搱㔸㝥摣㔰戱㌹挱㜸㤴昶ㄵ㠰㐶㉥ㄶ戴㍦挹㐳挴づ㈰㘰摤㑢㕥㕢㉣㈶晦〸愸㐰㑣昴〰晡〳愷㍣㝡㥣戹〵㐹㜹㉢㐰㠴㍢愵㐵搴〳ㅣ换戲晤㜴ぢ㠸㌵ㄳ㠷㐵づ㔶㉥㍢戰㉥敢愰て㑤㈶〰㤲㙡攳㝢㡣㕡搱㘵㤵摡㑢扥挲〹戵㐵ㄵ捥挳㈷㙡换换扤㠹㔳敡ㄴ扢㝥㐶㤹㝢戱㌷㈲攵㙦搴改攳愱攴㠰〸㜷㐳攴昹㈰㘲昹挲㘱㠳㌲扥搳㠲㝣っ㜷㐵扢つ昵攳戸㙢㠱挳扦㠱㡥㘴㝦愲慦㜷㈰㌱ㄸ㤰户〳つ攵㐰㔷㐶晥㌱㤲㜴㘷戸戱㕥㕣㘶捡挲㉡㕣㠹㌱扡㌴㉥慥搹㡢摢㡤ㄶ㙣愸㠴㤸㤷㠳挲㙦昱㤲㥢㘶㥣㡡ㄲ㝤㜶愹㔷㌲㤴换㙤㉡挰㕥愷㜵㉢㜳㠸攸㜸㡣捤㜵㐶㤴扡㍥㔰㐷ㄱ慤攰㈹搳捣㜰晤晦〴ㄸ昲㥡昱㡢晤㠹㑡㜱户搱㑣㜶㤷㠲㔵㔱收㜸㌷㐱捤㠲㝢㍢㐱㜹敤㥢つ戸摣戸慡㤱㌳㤶慡ち愵慣搲㘷搲ㅣ㑡㌱〲散搰戸㝢㈹戵昲愵戹挵挸改㍣㕤㠴㉤昶㔲㥢搳づ㘲戰愵〶㜸㜲㜸攸捣㄰㌸ㄲ昶㘶㐹愸㜹搲ㄶㄱ摥捡㐱㜰㔱ㅤ搸慣㐲挱㡢挷搶扦㜹搵攱㡦扤户㑡晣改ㅤ㝣ㅥ㕥ㄵ昰ㄳ摥扥㘰㌵㥡㕦挴愵㠴昲㉤て㈱㜲㈵㉤昵㈳摢慥捡㔳摡慣挹挷搱敦㙣收づ挱㜲㜰扣捥ㅢㅣ慤㕣㍡㌹ㄸ㘶㈷ぢㄷ㉢㌷搷㘲㡥ㄶ搲戹㤹㡣愱晣㌳㕦㠹㉢㌷敤㤰㤸㉦㜵昱捣㥤慢㐵昸攲㌱㘵ㄴ户捦晣攳搶〳摦愶挹慦㠲慤捡㠲愲㡤㤸扣〳㌹慥扢㈱晣摤敦㜸㙤っ㤵㤶捣㥦㌶愸换㑦㔰㙤㌵㈸敡㌴〶摦㑡㈱㕦戵攲捡挸挶㡡㘳㐵㙥昳捡㔰ㅢ戲㉥敡㤰㤸㈷㡣搳㔵㝣㥡〶㉦昵挰㔶〸摢㤸㝦昶㕣昳慦换㙦㜹晤ㄷ扢摦㠵〳攷㝡愵っ挸㜲攳ㅣ㔰挱㌰攵愱㜲㌷ㄶ㥣摦㤲㠹ㄱ攴戹㉤㤳㜷〲〸挶㙤摢昱㠳戱㤲戴㘶昲㙥㠰扤㝢扦㡣敦搲㘹㤴㕦昷ㄲ捣㠸㔱〰摦㜱㈲挲㜳㥣敥㐱㔲摥ぢ㈰捥〵愸㐳㜰ㅦ〹敥〷㠸㡣〱㔴㉢㥡〵挳㤸㈱搶挸搳㌳㡣收改㈱㘳㤹㙡㌸ㅡ㐶㤸ㄶ㕥戶搶ㄸ㍤㡦捤㍥〰昰昲㑢㉦搱㘵ぢ㠸㑤〰晥晢换㍣扢〷㠱㤶㝦㐶〲挶昳ㄸ摡㔱扥扦慢㜰〴㠳㜸㡡愷摡㥦㈳㜵㘴攵收搷扢〴㘴戴愱㈸㄰㈰㥢换戶扦攲㌲攴ㄵ慦ㅦ㐲㐲㌰〶攸昲摡摢㘹㍣っ挴摥㜹捤㔸愱攲昵㈳㕥㐲昱㥡〱㐳㝦㈸摣慣㜸扣晥ぢ㈴攵愳㈴摣ち㔰㠷攰ㅢ㈴㜸㡣〴㍡〰㕤㜸敤㜱㠰㘳㝣搷戸捥搵愸㍡㥥昲㌷㔱〵㥥㌲㐳㡥晥㍢捡昸昹㔷㐰换㙦〱㠸〲㠰攲攷㝣㘰㐷㑣〳攷昲昳慦㤱摡㉦㝥㌲㤲愸昸昹〴ㄲ挲〲愸攰攷户㠱搸㍢㍦ㄹ㝡㔴晣晣㡥㤷㔰晣㘴晣搱ㅦ㑡ㄹ㍦扦ぢ戴晣ㅥ〹ㄹ㥢慣㐳昰户㈴㜸㤲〴っ㔷㉡㝥㝥ㅦ㠹搲㔶㠳㜷扤敡㌰昰㈹搰㠰㠱っ㔹晡㡤㤶㌱昰㘹愰攵㌳〰㠲攱つ搵搹㘷扤㠴ㄲ㝡㙥㔱慢㜷㕥㌵扢㘲搵㥥挹晤昱戸㌳㤷㐳㑣㠲㐹敥挴摣ㄴ㔷っ㕣㐹攰戰㍦㉣㕡戰㈲攱敡㘳戳㔲㕤ㅥ㥢㌵ㅥ㕥㜵㈵㐸㔵㘳〹户摦㤱㤵搸㑡㉤㔸㥦㈳㤸扦ㅦ挰㍡㝣戴摤〰㠷㥦㥦㑤攳㈰扤㘸㍡㙤攳㠸戸戵昱㡡㤵〹㐶づ㐵捥㐶㡢㜵摦挹㠱㠵ぢ扣ㅦ扢㤳㔷づ㘲㍢ち挵㕤〵搵㥢㠸捤㥢㘶㡡㕦つつ㝣㑤っ㍦昵㥣っ㉥挶㙦㐰㤲㤵攵摦〳㌴㠷攲㌷攲て㠹戵ㅦ〲㉣ㅦ㕥㌳扣㘵㌲㌵搸㘷㈴〶捣慥㘴㙦て晣晡㑣㘶搰散㑥つ敡㝤摤㝤晡㘰㝦㝡愰㍦ㄳ扦挹慢㈳㥦㐷㈲㝥戳㥦㝢㠱㌹敥㡡搵换㔹ㄶ攱㙥㜲㕦昷愹散㤵㐸㠹戴挸〸㈳摣搰㔰戳㝤愹搹摦㤶慥㤲㘸㥡攴换㝡挱慣敡㍤㑦晤㑡㤵㜳挱捡ㄴ㈹昹ㄲ挱换〰戱㌸㌷扡挴㘹㍦〲㌸㙣㜸捤㘴攵ㅤ㘵敤ㄵ愰㥢㠰㔶〶㜸ぢ㙥㤰㘹㍦〶愶〵㤸戲㜸㕥晣㔶攰㔴换㍦㐱㐲㕤攰㔵㔷㜹㈳摣ㅣ㔵昷戴㉣戶㔶戶㍢㙢〰㘵扣㙣换慣挶㝣㤸㜹〱㙥㠹攲慡昴㈶戸㘹づ㔱㠷㠲㜱て扢捥昲㕥愷㕢つ攱戲换挹昵㙡ㅥ㔴捥㤶㌷㌶㜵㕢攸挰㕣㠵㔸愴㘳慦㌲攱扦愵扥㑣挴攴㑦搱㑦㌸㜶㠲㥢㔸㈵搸㍦㐳㠲摡㤱㍦挱敤㤶挲晥〳ㄲ晥ㄳ愱㙢戸敦㝥㈸敢㉦挵摡昵扥㤶㘰㈸戲㍤〷㤷㝣ㅦ㈲扦慦愱慡愰敢㔹搳〷愱㕣ㅢ㤴挸㝦〴㘰㕦㌵㤲搱戵愱收ㄴ换挱ㄸ敡㉢愴〳摡㍦〱㉣愸㠴挴挹㈰愳㈲慡㔴㈴昴㝡㤴㈲昹㘷㈴愰㐸攸攱戰ㄷ摡敢〰慥㈲ㄹ散㑢㜴㈷㔳㘶扡换攸ㅥ攸改㐹㜶愷ㄲ㠹㝥戳㈷㌳㌰搰搷摦搵愵て㜴挵敦昵敡挸㌷㤰㠸摦攷攷摥㘴敥㝥㍦昷〶ㄲ慤て〰昰晤ㅣ挴㐱㝤攲て愲㌹戵㐶戹搲㈵搷戵攴㔲㡥搳ㄷ㔲昸㜷㠸攲挱扤扡戲㉤㤴ㅢ挳摣扢〰ㅣ㌰㠹挴挳〰㡡慦㐷㤴昱㔵敥〶㤶㝡㕣ㅣ㕥㤷㠵㡦愰㔰戱昰㍦㤱〰ぢ改戸愸㤹晡㉦㈴㕣ㄶ㈶昴㥥攴愰㌹㘰㈴昴晥㥥㥥晥㠱㐴㉡摤㙢㐲㉤て愴ㄳ㐶捦㘰㉡㌹愸扤㔷㈲敤㌳挰敢扥㌴㔸っ慤摤慢昷愵㐰搲㙤攸愹扥㉥扤扦㉢㌳㤸㡣㍦敡㌵㉦昷㈰㈱摦〷㠸搳ㄳ攲ㅢ攵㉦〹晥㥢愸挷㝣ㄴ〹ㄴ愹昸㈶㔲搴攴㈲㠶㘱㔰换㜲搸昲㝦〸㍥〰㠸挵改散搴攳㈱晤ㅦ㠵晦㤰戴㍣攸㔵户搰挵ㄳ㐸愹㌶㈸㝥㈵ㅥ㝥ㅢㄹ挵㐳挶㈴㝤搹㥣攷攱慦㝦㕤㑦っ改挰㈸ㅥ㠶搰づ㜸㐸㘷㐵昱㤰㕢㐲㤷㠷晤㠳昸挰㘷㜰㜰㌰搵搷搷搳㘳愶扡㔳挹㜴㔷㝦㕦㑦㥦㌹㌸搰㤷㑣㜵敢㕡愴㐴㥡㑡昶㘵㜴愳慦扢㍢搵〷㠹㌵㤲㠳㝤ㄹ戳㈷㍤愰㜷愵ㄳ㕤扤㘶㤷ㄱ愷ㅢ愴ㄸ愶愱㡥㙣〰㠸搳晢㔱愸㈸㔱㤲㈸晡㐲㤵㔴攲㈹愰ㄴて㝦㠵㘱㤴㜸搸捣㉡㉤〰戱昸搳㈰愸挷挳㘷㝣晣ㄲ搲㥥㠸㥣㙣〳㠸㍦ぢ愰〶扥っ昸收㔰㠴昶晣散㠵㈳㝥㘵㘶愹ㅤ晢攰㡡㝢搷㙢㜱㡦㝡㡥晤つ㈱扥敥㐶愵挳挱戳づ慣㉤㙡昷㈸㥡攲㉦昲㙦ㄸ敢挷㘸〷〳㉢㜳㤹搸攲〹昸挹㈳㠱㡦㍣㡦㔴摤㝤㜶昵㠷㈹攵㕦昸㔰㝢㉣换㡦摡㌰搸戸㙤㌳㔱ㅣ㉡㝤㘶挴敦㉦㘶っ攰摢晤敢挰换攷㌱㝥ㄸ换慦戶挹㉡搵挳昵㕡扦ㅥ㑥慤㤶捤攷捡愲晡挷捥㘳ㄱ扤㐴㑣挵挸昸㉤摡搸ㄳ㠴㠳愱㥡㙢㉢捡ㄹ昰㍥㈸㘲ㄸ㥦慤攱慡晢㘸㠶㍡昰搸㍡㘷ㅡ㙢戲㡥㍡ㄳ愴扦㈰㈴㝤㌹敤㘸戰愹㘱攵㈹㈳愷㈴ㄳ晤㤱㜷㌰ㄳ搵㥢捡〵㕦㔲挹㜷扥㤲㠲㠹㝢ㄵ㈸㄰㉦㈰挹搶㠸㙡愵挷ㄴ挱慦㑡㉤敦㔹〵ㅣ㥦搵ち〶愲摥摦昸敡㔶扡㔷慡挶攵攲挴㕢㠷㈲㙦㕣㔳㝤捤挵慦㜱愱㝡㥥㕢㈵攸㍢挵昱㔳搷㔶捡㙥㙣扣㠹㑥搴扤戱昱㠶㔷㔰㝤㜱㔴搰㤴㜳㙣昲㐴㐰昶㥦扦㌸敤戹㕡㐸㈷〱㉢㑦〶㘸づ挶㝤㜳㉥㤴㠵㘵ㅤㅦ愳敡搰愶慡㍡换㔹攷㔴㔵㐷搰㄰㜲ㄵ㡡㥦愳〳ㄴ㝤㈵慤愷愳㔰扣〱㌴㈵㔶挸搷〱戵ㄵ挰㘹㥣㥡摥㠱挸㑦㐱㔸昷ㄶ㠵㌷晤〸收昹昲戳戶㌰㤳㐷捤戲㌵挱戹㈱㈶㈶㍢昸㥡㌷㤱㘴㝢㐴㠹㜷〰收昹㌶㠱㥣㝢搳攵挷㈰愸换户㔷扣㠲敡慢㍥㜱㕡㍡㌵摡㉥㌴摣ㅣㄲ㌴㔷㙡愰㉦愳㐶㘹愰㍤散挱ㅥㄴ戹〳愵つ搳晡㠰㙢攴㐰晢晢㔷㈴㍡〶㝢挵ぢ愸㐱改愱戶㠹挹〱㔶愱㥤㜱慢搰㤶㘹㘷〱ㄷ昳慡㈴㍢㤲攲㌹慦〶㍢㄰㤳攷戰〶㡤ㄵㅢ㈱㑡搰㘸昹㉤戶搲㈶敤㥦㍣搲㠰敤㔵ㅥ〷㕥㍢㘹〸㜴㠱㍤㍦㔹㍥㈴㘸换收昹㍡㠸㥣换搷愷搱愳扡㝣㝤捡㉢愸扥㐱ㄴ晦〸㜵ㄵ㕦搷㘰㔴攰㉢㑤㤸攲敢昷㔱愳挴搷ㄱづ㤹收挶㘵ㄲ敤㥡戶づ挰㘵㔲敦ち㌲改扢愸攰㜳㈴㈶㌷戰〶㙤㤳㕢㠳收㑤㍢ㄷ挰㥤㠹㕥㜷㈶㥥昰慡戸㌳㌱挶㉡㌴㘰㝥㉢㠲㠶慣挴㔷摡愹晤攳㉢㡤摡㕥昹㝡晥扢㤷づ㠱㉥昰㐸攰㡡㈱㐱晢㔶㡦慦㝦改戱慦收㠲昸攳㕥㐱捤挵㈴㕡挴扡㑢㑡ㅤ㌴扡摦晡㤴㝤㕥搵㡡ㅥ㐴㑣㐶〵ㅡ㑤ㄷ㑤㈳愶㡥㤸㜲㙡㑢摤㠴㕢〴ㄶ㍥㜰ㅡ挳㜵ㄹ摣ㅤ挰攷愰摥㙥㄰搷㘸ㄸ㝡昳捦愹愵捡戱戲㘶㙥戲㜰㜰摤㘰㡥摡㌸㐴挹㐴昱㠱㠶㠳㑢攷㠵㐳㘱㥦㠶㈰㐷㤸㤳づ昵挷㡦愲㠲㜵攳ぢ愷愲戸慥扤㜰㔹㌸捦て㍦㤰ㅥ攴攵㠳〳摢愵㘹㕢㌰㕦换㌲昵㉥搴㠴挵㌷㌰挹敥收攳摡〰搷ぢ㥥㘰㐰㑥愰㠶㌲〵㑡晢〱挴攴㐵㐴㜵愰㔸㠱㐰㠴㕥㐲昵搰ㄸ敦㔹挷戱㔷㝤㝢搴搸挸昱晡㑦㤸㜶㙥㌱㈳㑢ㄳ搰㤰㥦搴昹㔱㝢㌴㍦㤹㌳ち摢㥣愹搲㠷散㌰挱戸㔶㉡㉦㐱㈳㉥㥢㈱搶㌴㌸㙡愵㕦㡡㠴晣ㄴ挱㘵〰㌱㐱㥢愳㤶晣㠳ㄸ㈷㤷晣㘱㘸㍢ち㡦㠰㜶㐸ㄵ㍣攰ㄵ㥣捥〲ㅣづ搱攲㔰挰戵㉢〰㕡㠶戶攳昲㤵㜱㤶㜷〱㐹㠸晢敡戲㙢㉢㐸㈵㉤〰收㕢㍤㌱㤹㈲㙡㥥㕤㠲㌶㑣㌵㥢㘱〲ㄶ〷摦昳摡㙤搳戸ㄹ㕣戴㜹〸㠴㙦㍥㠲攲㑥扦昵㝦敦㍡㝡㝥㌲㑣㌶愵㕡て㈲愵㈶㘳㡡愸戲搶㑦㐷㥥ㄳ㌲㜱挷昷㔶晦㕦昷攵㐳㠲收㡡㙣㤶摢〱㝣㌶〹摡ㄷ搵㠹ㅤ㐸ㅣ㔹㈹ㄱ愵㈸㜳㔸摣敥㜷㈳㔰㉥ㄳ㌴㡤㔵㌲㔱㈴慡慣ㅢ㌴㔱散㠶晦〸ㅡ㈰搵㡤㉢㤱㈸㜵㠳㐶㐶㘱慤㜲㉣㤵戴敡㥣㡤挴挲㥤扢戹㙥攷㘶㔰愷慡㜳扢㠸㉡敢ㅣ昵㝣㐵攷㌶〰愱扡㌱㠷㐴愹㜳搴搴ち㝢㔵ㄹ㌶挲〵戱捦敢ㄵ戴〷ㅡ㜰昸っ敡ち㉥㌵戶㈱慦昶ㄲ捣戴㔲攰㤹㠸攲ㄷ㄰ㄴ㜴㈵扦搷㠱ㅦㄴ散㜳㔸ㄴ搴〴㠵㕦ㄵ㝣摥㉢攰戱㐴ㄴ㌷㄰㉥昳ぢ㍥攷ㄵ慣㐲㠱扣ㄶ㔸戱ㄵ㐰㉤昹捦㌱㐷搱挵晦㠰晣扣㤷㘰㐶㔰ちㄵ捤㜵挴㔲〰㠹㤶㕦〰㈴敦昸㙢愵戰ㄱ敢㜶㤱〲愳㙡㝣㤱㘸捡ち换攴㤷扣〴㌳慤㤴ぢ㈶㔴㡤㔶捡㐳㈹㈷㌸愷慡晥ㅦ㄰捤改㘴㤹扣摥㑢㌰搳捡愹㘳挲慤捦㈹㉢攵㠴攲㈵㙢昸慥㈵搲㠱㌸㜹慡㔴挵㡤㐸㌴㠷㕡慦挵㥦㡢㔱㄰㥣ㄵ改慤㤹慤㕢㍦㘸つ户ㅤㄳ扥㘴㜵搳ㅤ㙦扣昸搶慤慦㝥㝡攵扦㝣㜸搷㕤慦扥㝤敢㑢ㅦ㍥㤹㕡昹挳晢敦摦㝤敥㍤㉦扤戵挴扣㌷昸㌷ㅦ㡣摤㝢㜵㜲挷搵㔷㥡ㄷ慥㔸㝦昵愵摢㉦㐸㙥㍥慣㍤ㄴ㙡㘸㌸㙤改昳㐷㥤ㅥ扦昶捡敦㠸㘷㝥㝥㘴㐱㈸㥥搶㜴㠳扣㔵摤戸㔹㜵㐳㈸慥㤲敡换挸昳愱敢ㄹ㈷㜷ㄵ搵㔷㤰㤰㝦㐸搲愰㔰散㐴㘹攵戸挸㔶㐵㝡ぢ愹㐲㐲㌱慤㠶㡡捣㔳㔴户戹㔴㘴㠲㤲㤶㥣㈷ㄴ㙢㔰㈵ち㌵挸㙥愹㠲ㅤ㤵〵㜱昶㡦㉤㌴㠷〵㍢愵㘸戶㔷搲〸㜶㔴ㄵ㘴扤〲攵㜷㝣つ㔸挱摥愹愲㙤㔵㜵搸㈱㔵㘰㔶ㄵ戰㥡ㄲ㠳㍢㔹㕦㠱敡㘱㌵晥㍦㑢㘲㔹㤹</t>
  </si>
  <si>
    <t>㜸〱捤㔸㑤㙣ㅢ挷ㄵ收㉥戹换㕤㤲戲ㄹ挷㜶攲㥦挴㙣攱戶㐹攵搲㤲㈵挱㑡ち挳ㄶ㤷㤶㉣搴㤱ㄴ㤳㤱搱㐳戱ㅤ㜲㘷挵戱㜶㜷搸㤹愵㈴㈶㠷ㅥ㔲ㄴ㘸㝢攸慤㐵て㈹㔲愰㐰㉥㐱慦㐵㠲㥣摡〲〵〲㌴扤昴攸ㅣㄲ攴㔲戴㤷〲㐵て〵㡡昶扤搹愵㑣㔲㜴㘳慢㉡攰㤱㌸㥣㤹㌷昳收捤㥢昷扥昷㠶ㄹ㉤㤳挹晣ㅢち㝥㘳挹㘱攳㝣愳㉦㘳ㅡ㔶ㅤㅥ〴戴ㅤ㌳ㅥ挹敡㤲㄰愴㝦㥢挹㌸ぢㄳ㑣㤷〱㕤ㅡ慥㘴慦㔳换摤愱㐲挲㈴㈳㤳戱㉣㕢〷㍡㌲挱㑦㜹搰戱㜱㔵㈹〷㔵搳愹慤户敥〱搷㐶捣〵扤㔴搹㑣搶㕥㥢㥤慤挲摦晣晣㘲㜵收㔲挵改〵㜱㑦搰㙢ㄱ敤挵㠲〴㤷㉡ㅢ扤㔶挰摡摦愰晤㈶摦愶搱㌵摡㥡㤹㙢㤱昹挵搹昹㠵〵晦愵㤷ㄶ㑢戰㜵㘶挳愹摤愲㐱ㄷ昸ㅤㄵ㔷ㄳ戸慥㌹戵つ㐱晤愳攲㘹愰㈲㘶敢戴捤㔰㘳㤴ちㄶ㙤㔵㥤ㅡ晣て㘹〵㝡㔷慢敢㡤〶㡤㈴㡢搹づ㡢晢㜸㍥㍢㕣㙦户㌶㐹搰愳㘶愸㐴戲挲㑤㈲搶㐸㐸愷挲搷㈴扤㐳愲㉤㡡㍤㈳㕣改㌱㉦〷㌷㤹㝤㜱搲㐶愹㤲慡敢㑥捤改㄰ㄱ㉢㤶戸挱攵㐹戳搵㑥搵㈱㔱搴ㅡ㌵㡡敡搱㡡愹慤愸㍤㔱捡㍣㔶ㄶ㔴愶つ搵搹ㄵ昱摢㕦昸慣捤㉢ㅥ慤㐸㍣㔰㡢〵捣㈳㕥㘵㔶换晤〳っ㙦㜸㝤ㄱㄶ攸㉥搱摤㤶敥戶㜵搷搳㕤慡扢扥敥㙥改㙥㐷㜷㤹敥摥搳摤㙤㤸㌳㈸㔶㍥慦愷攵挶昵㙦㙥㉣摥㝢摦㜹晢挷㥦晤㔲晦换摦摥㉢㈱慦㌵㌸㘲㜵㡤挶㐷㘴て〶ㅥ敤搱㔵㕡㠲搹㐶㤸摣㐸㥤捡戶㡤搷戵ㅡ㜹㜴捦㠴ㄶ㕣㘳㈹㜴㜸ㄴ搳扤戸㑥㘲㤲て㌷㠸愰㔱㙣挳愴㘹戵㉡㘹攱捡㈹㌵㌶㔸㕤㐸㝢挰愱慣㥡㐳㕣㡡㙡㈰攱愴㠱〷㘶㜳㐹㙤㤹㤳㝣晡ㄶ㤱㥤㤸戴〲㝡㜱散收㔱㙦㘰㙣慦挵㉣㤰㔵㘰戹㈲㜸慦㡢ㅡ㍤㉡㍥捡㥥搱㍥捣㈹愸ㄴ〲攱㌷㙣㜰挳㍥〶㕦〵ㅢ㠹㌶ㄲㄱ㥤攰ぢ捡㠰㔶㍡〱ㅤ㄰戱捥㐳挲愲㈳扡摣搲搳挰昴搵搴㤸敢㠲散㠲㘳㍥㘰㝤愵㍡㠳㝦㥦㡦㑣〰㑣晥㠲㝦搵㥦㥤昵ㄶ㘶挸ㅣ㌱搰ㄳㅥ搷戱㑥挲㥡㔲㜸㤷㐵ㅥ摦㔵㥥㜶㈲〴〷㔴㡥搷散㜷愹ㅡ㉡昹㑤㈲戶㈸㜸慦㔸慤㥦昴ㅤ㉥〴つ㐸㑣㍤㌵㠰㐰晤捣攸愰㕣ㄶ㍣挴昱昳㌵㈲改〳㉦㥥昶㤳㡤㙡扣ㄷ㜹昲摣㘴㘲㈳〶搶㘷挷㘹て㤸ㅣ㔸搶〰㘴愳㔲㐹晡晣昸㌲㘵晣㑢㝢㉣㈱㍦㌷㐶〶㙣攳慤㠷㔳㤷〵晤捥㍥昵㠰㐴㑢㄰慤㜶㈸搲て㥣㌲㈱㈵㜲㔵㥣づ〷㌰㔲攲㑤㠷ㅢ慣扤㑤㐵㠳㘲慣愳㥥㍡敡㈹㈴㔱昰挷㌶㤵搳敢愸㝡〰㔷敦㡢挳愳晥捤扤㤸㠲㌷㝢㈰㉦〴㥤戸摦㐴㑦㍡㍤㌲㈵搹ㄳ〸㘷㐶㠶㤷㜹扢㈷搱㙢〵て㐶㈹㑢摥づ㠱㍤扤㔷戸㐷㜳㌹㍤㥢挹㘵㜲㔸㈰㥡㘶戳攰捡㌳㘳㡥慡㈲〷昲㤶挳㄰㍤㘴㌹㠸搱㜳㡦戴㘸搴扣㜰摤㈴挸搸㑦〳戴㘷㐷㝤愵㝡〷戴〷㕡ち㈸㍡㤲㍥㡥㈸㐳㠲㍥戰ㅡ摣㘴㈲㥥㈶㈷ㅡ搲ㄹ摡㉤捥㝥攱攱㐷㔱㙣昷㉤攳晦㍢㔹搷㥦㑥㑦㝦㜳〷㌰晢ㄶ㠹扣㠰㡡晦慥㉦㤴挸㐶捦戶㑦㘱㜵ㅡ慡㐲挶昸㌳愰摢㐳㌵㠹昹㤲戶愷昵㡤㕤收挵ㅤ戳㐳搹㔶㈷㠶㌱㐸戳㉣ぢ搵㍣㥦㝥㍥〴愸㍦㠷戹㤶晤㉣㔶㘷愰㉡ㄴち〹㝥㥡〵晢㥣敡㘷㜲㠸慣㤳㠴摣㡦〳ㄸ攰ち户㌹昱㤶㐹ㅢ搲戳㝣㥡㥣㔹づて扢㄰㥤㐴ㄹ㘷㍡㘰㥢㘰昳㍢捣愳挲挲㠱〶㈴㠱㌹挸捤愴愹㍣㕢㐲搸挹㘶っ愳㘸㑤摡㙢㜵挰敢㘲慡挱攱㈴㜳昵〰晦扦扥扡㜸ㅤて㔶㈸㘰昸戱捦㘳昵ㅣ㔴〶㙡昲戱扤攱㌸㉣㍡ㅤ㌶㍡㝣昷ㄶ愸㤲捡㈴昷㤱㡥㘰昱㌳〷㠷㈱㡣㤲昰㡣ㅡ㕦ㄱㄴ〰㔰㌴〱〷搴ㄹ㜱挵搹㠹ㄴ戵攸慣㌲挶㈱㌷㥣昶㌷ㄹ摤㐵昰扥㜰㤰〴挹㥢搳㤳㌱㔷㔱晦昹㠳昴㍡㕦攳㜱㥤挹㙥㐰晡ㄷ㈷㤰ㄳ捡摤づ㡤〰扢〴㐰搸攷㑤攲摤㉥昵㈶挸搸攰㍤搱愶慢昵㈷〱晤攰愶㤲愲㈹攰搳㉣捤搴㌵㈸㠷㜳㍣つ㕤㈲昳挶挹㕦慤㝣昲晡昷慥㥢〰愷ㅡ㌸〸戸㠸㠱捥㜸ㄸ㠰挴晣㘴㙡㈴㉣㥦挲㉣晣ㄵ㜸戹戰㙥㐰㙢㐴㠰㘱㜳㈱敤㜰搰㑣っ㙦㈸㤳㑥扣攵㐹㔰㌶㐴㤹㈴扥㔴ㅦ㡥慦㐳㠲㉢ㅢ㐴㘳㐶㑣搳㑥㡥〵〲㜵㙥㐴愷㐳摥㤵昱㈹㘰攲㘳ち㠲㡦捤晣づ㈶搵慥ぢ㐹㉡昴戰㘸挶㈷挰㙡愲㝣〸慤戹〸㕦㑢㙡㔵㘱㍢攲扢㤱㤲摣㤰㤸敢㈰㐳㍢㥦挷㘳ㄴ攰愳捡挲挰㙣㌲〶愲昷昴㈴㕤㈵㌹改晥㜳㙥搵㠳昰㤰扥摦㑡昸㝥㙢ち慡ㅥ㘹㤶敡㠰ち愷挲扢㕣㙣户㌸摦挶㤷挲㌱搵㤳ㅤ㑡㘳㝣㔰ㄵ挳攴㔵㠸㙤戰晤㙣㜶攴戵㤴敡ㅤ㠹㤸ㄱ慢㙣搹晣〲戴戲换愲慤㝡摡挷㜰㝥㝣㘵晤㉥晥晢㕢ㅦ扤昹摤愵㜷敡ㄷ晥昴㠳愷㝥昳㙤敤㝥㑡戸晡愳て摡㍦晤㜰㙤昹摤ㅦ搲户㌶晦昹㠶㘹㘰〰㜹愴攰㕤㠶㠹挷晤㝤散㙡戲㌸愰㐵㍦㌱つ㙣㕢㍥愰ㄱ㈴㔶㕥摥㙦㜶攰搴昵㈹㝦㐵㌰㉦㘰ㄱ㐵搳㠱㤴ㄵㅦ㥦户改ㄶ㈴㔱ㅢㅣㅦ扡㍣㥡昲㥢㠲㐴ㄲ㘳㑤搴敥㥦ㄸ改㈹㙦㌱晣ㅡ㡢㈴㙣愳昰ㄲ摢挷㝤㠴㜳戸戹㕥ㄸ慤㤰慥㝣ㄲ摣㐹晤昶〱敡㠱㤲㠰㤷慥改扡㘶改搶㈱㍤㈲㘳㝥〹㔸㕤㔰ㅥ㤸㍥㥦㕦慥㠰㍥戸愸㐰㠶搹㈳㐱〵ㅥ戹ㅣ戲㉥㕤攱㥣㝥〵㜷㑥攰つ㜱敦搱㔳㉣戴晡㤲晡㜱㈱捤㝤戳㤳㐲昸㝥づ愸㔲㥡㉦挳ㅡつ㌳っ攵㌲㕦㐹ㅢ搸㈹㘳戴挶攰㙤扥〰搵㔳㑥捤㑤慣㜹攰ㄴ收㡢㌰㝣っ㠶㠷ㄲ扤㌲〶㜷㤵挹㝣ㄵㅡ敡㜷〴㑤敤㠰扤㑢㔰つ㑡ㄹ㜷㐲㉦戶扦〶搵㔴㔶挳昹攸㤶㘶ㄵ慡㜲㤳㝢㕣㔶〲晣戰㤶攰搲扣㡣戳㐶㝥昲㌰㘷㘰攸昲ㅤ㉡挱㜶摡㘰㝣ㄵ㠷㐸づ㔵㐸〴晣㌲㈳㐸〵摥敡㘰㘶㠲㠱㝥慦捣捣捥㔵昷〲戹愷晤㌱㜵㥣㙢扦摥昸晥挷攷摥扣昹昳晢捤换㝢扦晦挹㝤敤愳㤴㌰晥㑢㐴㜹㈰戵㠱㠲㝥㝤ㄲ㘸ㅣ㐸㜷愷挷摦ㄶ㌷攱慤搰㐷戵㘴㈱捦㌲㤴㉢攴昴㤷て挷㙢〰摣㜸㝢挶ㅦ㐰敡晦㠱て㕥昳㈸敥㕥㠰ㄱㅢ昳㔲〳慢㜱散挵㔴㜱ㄹ捦㌱㤶搲ㄶ㡢㠸戴捤㥦扤㝦攳㕦㜳摦㕡㉡晥〷㕦㙤㠹昲</t>
  </si>
  <si>
    <t>c729c051-2ee0-4f7b-8cd1-dc9b7f724ca4</t>
  </si>
  <si>
    <t>㜸〱敤㕣㕢㙣ㅣ㔷ㄹ摥㌳摥㔹敦慣敤搸㡤㤳戶㈹愵㌵扤㔰愸㠳ㅢ愷〹㙤㠱㄰㝣㘹㉥挵㠹摤搸㐹㐱㠰㌶攳摤㌳昱㌴㍢㌳敥捣慣ㄳ㤷㑡慤愰愵㈰㙥ㄲ㌷㔱㈸㔰ㄵ㠴挴ぢ㤷ㄷ敥㍣㈰㈱㠱㔰㤰㜸㠰〷㈴ㅥち㐲昰〰㐲㤱㜸攱〱〹扥敦捣捣敥散慥㜷散㙥㕢㜰㤱㡦攳摦㘷捥㙤捥㌹晦昵晣晦㤹攴㐴㉥㤷晢㌷ㄲ晦㌲攵㤹戹㜱㜱㍤〸愵㌳㌱攳搵㙡戲ㄲ摡㥥ㅢ㑣㑣昹扥戹㍥㘷〷㘱ㅦㅡㄴ捡㌶敡〳扤ㅣ搸㡦捡㘲㜹㑤晡〱ㅡ改戹㕣戱㘸㘸愸攷㈰晣ㅤ㐹ㅥっ昶ㅡ捣〳㉣捤㑣捦㉦㍦㡣㔱ㄷ㐳捦㤷晢挷捥㐵㝤㡦㑣㑥㑥攰攷搰愱㝢㈷づ散ㅦ㥢愹搷挲扡㉦㡦戸戲ㅥ晡㘶㙤晦搸㐲㝤戹㘶㔷摥㈹搷㤷扣㡢搲㍤㈲㤷て摣扤㙣ㅥ扡㜷昲搰攱挳搶㝤昷摤㍢㠸㔷攷㑥捦㑣㉦昸搲ち㕥愶㌱㜵㑥昹搰慣慣搸㕣㥢㤴扥敤㕥㤸㤸㤹挶扦搴晣昱㜴捦挴攲㡡㤴㈱㕦㉤㝤改㔶㘴㘰愰攳㠰㌳ㄵ〴㜵㘷㤵㥢㘷㌸挷戰搴㡡ㄹ㠴扡㌳㈳㙢㌵挳㐹㐶㉤㍡昳搸扢㥡戹㍥攸㉣㑡㌷戰㐳㝢捤づ搷ぢ捥ㄲ〶慡づ㌹㘷〳㜹挶㜴㉦挸搳愶㈳㜵攷㜸摤慥收愳㤴敢扢㈳ㄹ㈲㍤㌱戵晣㠹愹挰㤹㔹㌱㝤㌵愳㠰ㅢ㤳搱昶㤸㕦㘹㙤㝢㙢昷㜱㌹㜵昵〶㡥㜹㝢昷㜶愸㌹㘷晡㡤㤶攳摤㕢挶㡢㙦㥤挱㕤摤摢愷昶愸戵捦ㅢ扢昷㔱㕢搹摡㕡っ挴昴慤㜶ㄴ㡢㌱ち〴晤〴㐵〲㈲搰㈸ㄱっ㄰っ〲㠸晣㍦挰㈵改㡥慣搲捡愶㔶㕥搶捡ㄵ慤㕣搵捡㔲㉢㕢㕡昹㠲㔶㕥搱捡戶㔶㝥㔸㉢㕦㐴㥢㈴ㄵ晢晢戵㌸㡤换㥦摣㜲晥搷㜷捦㝣晡捡昲㔳㡦敡㕦捤つ敥㐲愳〷攳㐹捤晡收㈵㤰㕡㤳㡡て㑥ㅣ攰捦收㕣〱愶戰づ㕢昷㔸㤳㤳搵挳〷捣扢㑤㥤换捡㐰㝥ぢ愱㡣愰敤愰昵㤰敤㔶扤㑢ち㜷㌷㑥㥢㠱㙣㙥摣㜸㕣㌷敤搵摤㙡昰㥡㡤㉢ㄷ㐳㌳㤴㌷戴搷㌵〷改攸戶〸戶㤲㠱㝡摦㑤敤摤捥㤹戵扡㥣扡㙣㐷搵慦㙤慢㜶ㄶ㝣㙦戹㝢敤㌱㕦㍥搲愸敤㤸搱ㄴ㠴摡㥡ㅡ扢㘳㤵㔱㔵㌴慦戱㤹ㄵ㉦㤰慥㥡摥戸戳㘰㔷㉥㑡㝦㔱㔲㈴捡慡㕡敡㕥㔶挵㕣㍦㍥敦㘲愱攰搶敡㉤改㔲敢晥换㈱㤸㔹㔶㌱摦㔵改㠷敢㑢收㜲㑤㕥摢搲㈴㝡㈷㉡昶戵ㄴㅦ昳㉡昵㘰挶㜳㐳摦慢戵搶㑣㔵搷㑣㐸㥡敡㈹慦㉡昳昹㥣ㄲち㄰戸㝤㝤㐲攴敥散捥ぢちㄱ㈹ㄴ㤳㤱慦㙦㈵扢㠹㌳㔸ㅤ㔶㔱㤳愴㐹敤戶㑤〶攳㝣㤵㡣挹攰挰搴㥡愸㍦昸搲㌷㙣㌲㙣〳㜳慦㙣㘳㑤ㅢ㡤㔷㝦晦㥡㜴挳ㄳ愶㕢慤㐹㍦㔳晢〹捥挸ㄸ〶搰慦㐲㈰㜴摤㍤慡㍡㜱㔹慣敢㤷散㙡戸㔲㔸㤱昶㠵㤵㄰㘵搰㤰挵㈲户戶㈳ㄹ搷愰挸搸㑤㌰ち㔰㉡攵ち㝢搸愸㔰㐲捡改㤴㑥ㄹ扣摣㈲挸搹慦㠵㤷〷慤㘳㜶㉤㤴㤱㔰ㅥ戶㠰㤱㐸慢㈹昴つ㤱㐴㝤戳ㄲ㈹㡣㍤搶っ愸搴戴摤㜰扤挹户ㅤ㕣ㄲㄱ搱㡥㉣搸㜶戲㠰愲愰㔵ㅥ㘴昰ㅡ㠸愶㑤ㅡ㘴㌷㑥ㄱㄱ搹㈰㐳戳㘳攴㔶㈲㘳晢っㄹ㠱昶㘹㈲㘴敢〳摤㘵〴㠹扤㤳㐸搹愹㉢㍦敥㐸戳㡤㙣昹㐸㥡敤挵挶ㄹ搷ㄲ㕣㐷㜰㍤挱㍥〰昱㘷㐸㌸㑡㌹攴㕢㤳昱ㅡ㍣ㅢ㌷ㄲ扣ㄶ〰昲挹愰捣㠹㐵ㄵ㙤愸慤搸㤱㙣㌷〴㍢㔹ㄹ挵㤱㈸愲㘵摣戰㌳㠷ㅣ㠵攸搸敡摣ㅥ扡㌶慦㜴散敢扢搳㘶㝡㌹愴挸㡣愶改戵㙥搲㌴扤ㄱ㙣摡愳摥扡ㄹ㕤㡤㌱㠲搷〱㤴㡣㕢〸愱㕣㘸昰㙥捤愲愷㐹昹慡㌰㡢㈲㘳愸㐷〵ㅦㄳ㌲㡦〰ㄹ㐲慥攳昸戲㘳㐳搳ㅣㅣ户㕥昵㌶昴晥敥晣ㅤ㈳扤㑤㙦敥攸ㅤ晡㡢㕥愴ㄵ㝤㉢搸㑢晣扥慢㡥戹ㅤ搵挶敢〹敥〰㘸搳㌱㍣㝤扦㔸㑦㠱㌲㡢㥤ㄴ收㜶搳敢愲慣摣愵昵㔵愹㌴搰愰戵㘴晡ㄷ㘴〸て挶挹㔹搸挲㥥敦换ㅡづ戵㔵㔵挰昳换㜵慤㠵挱㌱摦㜳㔸扥㘳㈳〷慦ち挵㤰捦㙢㝤戹㌶ㅢ㌹挳搶㑣昹㥣㔲㤴㐳ㅤ㝣㜷㜷㈱㤱敡搴㑡㕥散㤷㝤扥摣㤱㈴㍤㐸㤲㌷㘲㕢㡤㍢〱㈰㈵挴㙦扢㑡㤴晤㙣昶㈶搵慣搵㘲愵㠷㉦攳㜴搲收㐳散㤰㈳〳㤱挳㜶ㅡ晥㠳㘰挸㔹戴㥤㠶戰ㄸ㜰ㄶ愴㕦㠱㙦挱慥挹㔲攴㤶愵愸搹㤱ㄵ慦ㄲ㔹搱搷搷㜱㥥捥昰慦㈹㍡㘹㤳ㄲ㤹摣㥥㔹㤹㜱ㄶ㙦ㄲㄵ摤㤰ㄴ㉡ㄹ慥愱㠶〴㈲攵戱敤㡥㠸改㐱挴摣㠵㡤㌳づ㄰㑣ㄲㅣ〴搰㝦〵㐹戳搵㡤㘷㌸慣㝦㡤㉥敤㜲㌹㔷㈴ㅡ㤴㡢昰㑡㔷㘱㜵㤸慦㜹㌳挱㍤〰㙤收てㅤ㤰ㄹ㠴愸㔰㥥㈲㐴ㄵ挶戰捥搹昲ㄲ㘹㘰㤷㠵挰搲㑣㍤〸㍤㠷㤱愵㈱㙢搶㍢敤㠵戳㜶戰㡡㐸搴愸ㄵ㘷ㅥ㕡㤱㉥愸换㠷敤搳㔶收慤慥捡慡㘱㉤㝡㜵㠸戶㤳戳摢攱㘰㡥敤㠰㉤愹捥收㥡㐰敡敤㝣㡣㈱〴㜶㕡昹㕢改㡤摤㤲昷㥢㠷扥攱收㡥㉥搹㘱㑤づ㔸ㄱ搳㌱㕦戴戰㡢㠸ㅣ㔴晢慤愵ㄵ㕦捡搹㈱敢戸㙦㔷㙢戶㉢㠹っ搸㤸っ搶捤挹ぢ㠸ㄲ㉣㜸㡣〱㝡敥㤰戵攴㥢㙥戰㙡㌲愰戸扥扢攵㐹㠵㐵㜴㙢摡㜶〳扣㐶㘱㤱昹㘱㙢㜱挵扢㠴㠸㙤摤㜱㡦㥢慢挱戶挰ち㠹㍥㑡ち㌵㐲ㄳ㥡㈶㡡㕡戱㔷晣昰㐰㥥换㤱昷昲〴ち㔷㌹㥤㍥昳っ敤㑤扢㍥㡥搱搰㑥攷㥣〶ㄱ㍤㙡ㄴ昶㘵㑡㘱㜲慡㜱ㅦ晢扣〵攰㠱攳㘷㑦㌶㈳㜳㉦㈹㘶慤搳换㥦㈱攳ㄵ㔹㌴〲㈱昴搱敤㡡㐸㠵㘵愴ㅣ㜰㈰㌰捥愷㜶昲㉢㔹慡つ愹㙦㔷㌳㝢っ㤱愴㐱㙢捥㕣㤶㌵挴愳ㅤ㌳摣ㄵ㍤搰㡣㜵捣㕡㄰搷捤㜸㡥㘳㤲戴㐸㤶㡢ㄵ㤳ㄴ㍣㔵て扤㔳戶㙢㔸〰㡡晥攲㈲昳㌲㡡捣换慡㘸搰㍡挳搰愰捡㜳㉣敦㠲改摢攱㡡㘳㔷㡡㝣㘰昸㙥㕢搰㈴㤸㥣㤲㌷㐹㠹捣ㄸ㙢戳收捦挲㘴ぢ㈶㠰敥〹挸㔱㙥ㅤ搱て捡搵㐴〱㍦愲㐷挷ㄲ〴㡣昲㤴ㅡ㙦挳㘸扡扡ㅤ〱㤱愳搲搵攴づ挶搵挷㔱ㄲ〹㈱㘲㍤㠳㐴攰ㄵ㑣〹㜹扡戸ぢ搶㔹搷づ㠱㍤㘲散㤸ㅤ捥〶㐰㌹〰戲敡㜸㝢㠳挲㙡慡搳㜸㐳㉢摣摣㔹搵愲㈶㙥敡慣㑦敢㡤摢㌶愸㡥㌴㑡㑡㤱㙣搶㐸㘹㤶つ收戸㥤㔴㡤㔰㡡㍢搱㌶㈲换㙤摡摣㜷㑡㤱㤷愰㤸ㄴ捤攴㡣户㉢㐲㐱愰㌷搶㔱昴搹㘷㤳㐷㉡㘲㐳ㅢ愰㐴㍤ㄵ㤵つ挵㈱挱㤳戸㜶㔲㤵愵昸〹晣扤㉢捥捥搷挳㤶ㅡ昳昲㘸㕣㌳㔵慢捤扢戰ㄲ㉡愶㕦摤㈶㉣㡤戵㐵ㅡ㐶㜱㘷慦摡㍦摡摥ㄴ㈳挶㙣挸戰㐸㠶ㅦㄸ㙣〸收㑡㐵㔴㘹㥤つ㜱慢ㅢ挵㐵㍥㥤㤲愶慢㌰戰ㄸ㔶㘷攵㥡㌲挳㥡㤶晣愸敡搰㌸㉤㉡㌹㙡㔸㔳换〱㔴㝡㐸㌹ㅥ攷ㄴ㠳ㅢ搶ㄹ扡愵㜰㠹〱㘲㌷捥㉤㔴㐲㠴㜶ㅢ〳昰㘴戰㝤戰㠳ㅤ㠹㐲㈷戴捥㈸㐱ぢㄹ㠴摢扡〸昲㑥㡦ㄸ㠵㈰戵㔴晡晢㔱昱㠵㘷㤸扥㜱㌴㤷㘴㘲㈶㘲戸㉢挳㝡〰㜲搳㤱㐹㜲搱㘸ㄲ㌰㡦㈴㥢ㄲ㕡㠳㐹ㄹ㑤㡣㈱㥡㝣㝥㠸㕢㍣㡣㘵つ㤳㙤㙡戸攷ㄶ摡搰愶戵昵㕤搶㐹户㔲慢㔷愵㔲挵㠹慣㔶ㅡ㜹㕢攰㑢㕤〱㡣戸㈹㘳㕦攲㑤㌹㠹愳ㄴ㤷㑣㈴昵㙥㜷ㅢ㐷搱㕤〹㌹㡣ㄱ愹㍥〶㈰㌳摣㜲㉡㈰搶㜱㑦㠱昶攱敥收〵〶㜵㜹づ㈲慤愳㠸戲㙣づ昷昱ㅡ㔱㘴挵㙤愹㘶㜳摥㥣㐷㥢㍤㔵㜴挲㡥㡡戶〵㡥戰捥㐸攰ㄵち㌰㐶㝡攴づづ㤲扢ㅡ㐷㜷慦㍥慥ㅥ㜳㔷㠱ち㠵〱挱ㄸ㉦㑦㐱㌹散㉡ㄸ㠹〶户搶戴扡〵愳扦戴扣㡤㈹〰挱㌰㌰つ㕡戴㡣っ㥣ㄹ攴㌷㌷㜰㙥㐶慢㡣〸㘹㍡㤸捡ㄸ攵㈸ㅣ昶㐰ㅡ戸㠹〷改㈵て㑡㈸摣愳㉥㠶㈵㜷ㄳ挷ㅤㅣ㠱㍣晦摡戶挲〵㌳挴昵ㄷ㜷㕦㕢昱㔴戵㑡㜳ㄷ晥戹㙤㠱㔵㕣摤㠸捣搱㍤㙤㤷戲搴㥡㘸摦摤摡㔶ㄱ㕦ㄶ㍣㌸㍢㜱挲っ㉢㉢㡢攱㝡㜴㜱慢㔷㤲搰㝦っ㝦挴㠶㙦愷捤㥣㜷㜹ㄱ㜵㡤㝢㕦扡攸㝡㤷㕣㌵㉦㍤攰慤㍦㔰〸慥㔰昶㜳㤲愵摣扦昱愳㤲㤶搳㝦㠴ㄱ户㌲㙤づ搰㜴㤰㜰ㅣ㤵㈲㘹㌰㠶㝣〶㥤挰㜶㙦摣ㅡ㈰㥤散㘹愳ㄳ㈵〸㜶〸挵扤昰戲ㄱ㡡昸㈱搰㑡㘲㠹㡥攴搸昳慦㠳昵挵て㔰㐲㠴攳㌹ㄶ㈳晡敢㤰换㐰㥤ㄲ攴昱ㄵて㕥〸昹晦挱㔲挲捤ㅢ戲搳㝦㠱㤹挵昷摢㔱㜴ㄳ㔱昴扤づㄴ〹㕥〳㔱晣晢〰㌲㐹搲ㄹ㥥㝤㔱㠱㜰慥㘹攷〰晡㡡㕦昸晤ㅦㅥ㐰攷㘲攲㔰㌶ㅡ㐲㙤户攳戹㘱㈲昴㜵㤸〸っ摥㉢ㄳ攱ㄴ㌲㠲㔱晣挸㐴㠸㝤㈰昳㈸搸摣㐴㘰㙣㉦挳㄰㑣㠵㕡㔳㙥つ㥥挰慥㜵攸ㅦ㍢㠱㡢户㌲㐰㍣ㅦ㑡㉢㤸㠱㐷敡扡捥攲〵搳㌷㥤㝤慡晣戸㉦愱捣晣㈵摣攴㔶㕤搸攳㠶つ㙢㔴愷つ㝣ㄵ㠹㤷㝤挷㥦戲戵晢敢挰㔴㤴㈲昷扤㈸㡡挲㑢昰㤴〸㥥ㅢ㜲敦摦昳捤攳㝦㜸昴挹愳扣慤ㄶ搳慡㝥㈷昲扤㠴散㘹㑦㈰愸㥢扡㈸戲㤷ㅦ收㥣挲㈷㑡昶㙡㑤㑥㥢扥戲㠲〲挳㐹戲ㄱ攱愵〸㌳㈲扥敤㘰㘲攲摥㐳㘴㘲㑥戴戹㍢搵㠷㑤捡㐵㌸㤱㥡戸昲改㈵㘱㐳搱㔵㤱昵㘸㙤敡摦㠶㉡㝡㤱ㄳ㘹戵ㄲ㜹敡㘴ㄲ攲㕢敤扡敥㌰㜵㕤㜴㤰㘱搸㍦㤱㔲㠸㍦㤰㐲搲〷ㄹ㕥〸㔰㔲敡っ㌲晡㕤〰ㄹ㤱戵昶㄰㉦晤〱㍢㐲㐰㌶㉥晤昵昸ㄱぢ㜶ㄱ㔸㑣㝣昱扤㥥㘸㘹㡢㈶慡㠹愱㕡㘵搳㉣㈲愳づ㉦㉣㤸㑣㑡㤷㤰㐹㤲㝥㄰戹㉤扢愳昸㤲㈱㈷ち扣㐵㡣慤㍢昴戵㤵㥣晢摤㍡㙥㝥㐰捦ㄴ㤴挲㜰㜷戳ㄸ〷㔲ㄵ愳㡢㥡㤶愲㈲挲攱㈸摢攸㌴㄰㔷㐱㘷戹晢㜰㉡㐵昰㡦㕦ち戱㝥扣㌹昴摥昶ㅡ敡㌸户ㅦぢ攴㉦散慦㥢㌲ㄸㅢ㙦㈵挷㐰挲㙥愹㔵㌱扡ㅥ㝥ㄶ㕤戸攸㥣㌰㥡㔹昵㉣づ攳㑦挲㔹㝤㕡㠷晥㘷昴㕡㜱搶㌹昶㘶ㄸ扢㐵晦扦ぢ〵㥢敡㝦挱搸㥢㐲攴扢攳っㅦ㜴挶㑦㌶つ搹㜰㐷攰搹㐶昰㐶ㅤ㡣つ㤵㘵挸㍢捡㉤攲攳搵愸㕡㐹㜰昸扤昲敤㔷㈳ㅡ㝤㘹摢づ㜴ㄵ㠰㡣つ改㕦㠷〸敡摡扦㔵㙥㈵愷摢挲㝢搰㜱捦㈹扢攲㝢㠱㘷㠵㘳㡢〸晡㡥昱摢㌳ぢ㌶捦㤴昸㕡扢㔰扢ㄵ㍢㌱昸㍥昴㌹㍤て㠱㝤㕡㠶㉦㔷㉣㤲㤱㠵慤㐵㌲昸ㅤ搲㐸㉡扣㐴敤㄰㕣㘳㍤㔸㌷㙢昸㜴㜵ㅥ扥捥㤰㐵摢㐲搹㐵ㅥ攷昶ㅢㅡ摣㍡摣搱㝡㈷晣㐱戲㌶㠱攰㤸㕡挲㝢摥挷㝤㙤摦㠳搶戶昱摡〲戶散捤攷㔶搲㥦〷㑥户昶㤶㔶㤲攱㍢昹㐵㜲挹㈸ㄳ攲搲晥㔱晣摤扡㠳㤶愳㡤㠲捥攳て扡改〸ㅢ慦挱㝤戶㠵攸昷㜹㜴ㄵ㔳〴昸㌵捣㌸挳〷㐱㉦ㅦ㔹㔱㝣ㄹ换㈲〳㈰㥦㉢㔴〰扡㔳昵戳ㅢ㔱昵挸〳散㠹㈴㜸挶㈰㌹㤶挴ㄷ搱㤰摢ㄵ㉤ㅢ㉣挱㘵ぢ㜵㤶㐰摥㐸㝡㈰㥦ㄳ㍣㑢愸㠹㝣ㅥㅤㅡㄳ戱㔱摡㝤㈲㥦摢㘸㈲㠲㔶㠰㕡㘸㝡晣㤱㐴㡢ㄸ㌵㔴ㅢづ㠱㑢攰〱㡣㈴捡㘴㤸昲㤱㐲愷㄰挵ㄸ㝥㐰ㄴ㈱晤㍡晥晢挲搱㕦㕤㘱晡摢㔱愱㈴㈲慡㕡㔷㐱㠹愸㔶昱挹昴㉡㝣㤴㜶㕦挵挷㌷㕡挵〸㠵㈵㘷㘲㠴〰㐳㝤愲㡣㍦㙡㔵㜵㘴戸愱晣ㄵ攷〹昰摢㌲㡢ㄱㄳ㈵慡敦㈵㘴搰㤷㍢慦㕡㕤㐶㈶改慢㜳㈳㌲扥昲㔱㠶ㄲ㙦㐴搲愹㔳㠸扣戲㠵㐸㍤ㄶ㥤搸ㅤ扢㉤㠴〴㤶挴捦㘶扢捡昶㐲㡦愱㝥昱㜴㠲㤸ㄳ㈷㤲㑦愸戴㌸昸〴挲㠸㑣㔳ㄲㄲ㌷㔲㝣㈸㘹晣㥤敦㌶㝤愷愸㐰〲昵㐴㡤㐹㜰慡昱㔳㐹攳㠳昸㍣㑢戵挹昱㉡〱搳ぢ㐹㘳ㄲ愶㙡晣㘴搲昸慦〷昷㌵ㅡ㈷㜴ㄸ㡤慣㤳㐸㌲㡣㕥㜵っ㐸㝤慡㍤㡣收扡㐵㐵㍡㘰㐵挵ㄴ愱㉡㠶㕣㔳慡㜴㄰户㐲㝣㝣㉣㍤㠷㑢㑥戸ぢ〲㘹ㅢ晤㥦〹㈷㜱昹㘹搶っ㑤㝣ぢ扤㠶愸戳㙦愸㈷㜶㉥㔸昳㍥ち晡慤㤳〱づ㔷搵㙤㐵㈲戰ぢ昲搱晥㙥攲㥤捦戰㈱㥢晢㤱㐴换㌴㕥㈶改㑤㡢愸〸㑢㕥㝣㈰挱㙣敥㠹㈶捤ㄸ㡦〳㌹㄰㤳㠰捣ㄸ㑦〰㐶ㄱ㤹㍤㉣ㄸ㈱晦㉢收晥〰㉢㍥㐸昰㈴㐰㐹㤰搹㐹〷㠵愷〰昶挲㕣挵晦㔹ㄱ㡣慤晡㥥敢〵㡣㕣㔶扤㐰ㄳ㡦㈶慦㑣ㄳ㤳昱㌴扢㝤ㄸ愰て摥㕣ㄱ㤳㘲挹昸〸㑡搲慦愶昸㔰慦晥㈸㉢㍥㐶昰㜱㠰㤲捥㈹㙦㜹敦戸戲ㅥㄵ搹㈷搰㔵㍣㐱㠰㕦攳㤳㜱㠶て㍡㜷攳慤摤㑤㘷㥥㡣㤳敦晣ㄱ昹㙣昹愰晦㝥㝣愰扦捥㐵昷攱晦㈷搱㤵㥤㥦搷摥搲摢㔸㘴〵㥡攸敡㜷ㄵ㥢晤ㄲ挶攱扡㥡〱ㄵ㡥㐸搵㔲搴ち㠲㔸攷㠲㠵㠷㌷昰㉤㐷㔴㠵㄰愴〴㔵攱挶ㄵ㐷㔱㘰㝣㥡㑤㠹㘳攲挹昸っ㥦㠸㕡戵㠹㥦㡤㌳㝣㄰挴慢敡晥㜰摣㍤㜹㈱㜱慤㉡散戶ㄷㄲ晦慡㘲㈵晤挲㘷㌸㤸㐲ㄶ㌲慤扡㠹㐸㔳㌴昴㐵㘴㠶晡㠶㌹户㠷昰慢㕤ㄶ㤵昳搵昳攷晦㌹㥣ㅦ扢㈱晦慥㜷っ㍥昳挲㉦晦昸愹摦扣昷挸㕦晥昵散戳扦昹搳愷慥晣敢挷换㐷㝥晥晣昳㍦㝢攰㉢㔷晥戸摢㝡㑥晢敥㍦攷㥥㝢㙣昲攲㘳㡦㔸㘷敦㍣晥搸扢ㅦ㝥㜰㜲攱㥡昱扥扥晥晥㍢㐶㝦㜱晤ㅢ㐶㥥㜸攴晢攲愷扦扢捥ㄵ㙡戹㜸㐱敢㌴戸㙣㌵㡤㉦㈱㠳㘹㜰挶慦攸㌴戸㕣戵㔱换昱㐶㑤愳愰〸ㄷ〷㈷愰㉡捣搶㡡㠱晦〰㐶愶戴搵</t>
  </si>
  <si>
    <t>㜸〱敤㕢㜹㜴㕣搵㜹㥦㍢㥡㜹㥡㍢㤲慣挱ぢ㡢㠱㌰㄰㥢挵㔲㠴㐶ㅡ㙤愱慥㉤㑢㕥〴摥戰㘴㍢㠴ㄲ昹捤捣㝢搶搸㌳昳挴扣㈷㕢㙡㘸㐹㑦ㄳづ㐹㐸て㘱㙢㈱戴㈶㠴㌶㈵㐹㈱㙣㘹㐸攸〹㡢㔳㤶㤰搳㤰搲㔳㝡㤲ㄶ攳㤳㠶戶昴〴愷㍤㍤㈱㙤㔲晡晢摤昷摥㘸㌶挹ぢ捥愹晥挸㤳收㥢敦㝥㜷㜹昷㝥摦㜷扦晢摤敦摥〹㠸㐰㈰昰㉥ㅥ㝥昳〹ㄱ㌹㙦㜴挶㜶㡣㝣挷㤰㤵换ㄹ㘹㈷㙢ㄵ散㡥挱㘲㔱㥦搹㥣戵㥤〶ㄴ搰挶戳挸户挳攳㜶昶户㡤挸昸〱愳㘸愳㔰㌸㄰㠸㐴㘴㤰慤㜸㥦㤸㥦㤰慣㈵㐹㤶㈸ㄵ㤰ㅡ㐰㜳㈳挰搸搰扡㙤愹㝤㜸挹愸㘳ㄵ㡤昶昸㉥户愹搵㠹㐴〷晥㤲挹晥㡥捥昶昸搰㔴捥㤹㉡ㅡ慢ぢ挶㤴㔳搴㜳敤昱敤㔳愹㕣㌶㝤㤵㌱㌳㘶敤㌷ち慢㡤㔴㘷㜷㑡㑦昶㈷㤲㍤㍤收挰㐰㝦㜳〴㉤㙦ㅤ㕡户扤㘸㤸昶改㙡㔳戲捤㙤㐳敢㍡戶ㅡ捥改㙡㌳㡡㌶搱攴戰㤵搷戳㠵搳搴㘸㤸慣敥ㄹ㌶搲㔹捡挴㌰㡡搹挲摥づ㜴扢㠲搱㐸昵㜵っ摡昶㔴㝥㤲攲ㅤ㌲㜲戹ㅤ㠶㐹戶挹晣戰敤㙣搷㡢㜹扢㌹㑦晥ㄹ㐵愳㤰㌶散㐵昹昵搳㘹㈳攷ㄵ戴㈳昹㕤㝡㜱慢㥥㌷㐲㐴㕡昳慥っ㐷㌲㐶挱挹㍡㌳㉤昹㥤戶戱㐳㉦散㌵㔸㈴㥣摦㌸㤵捤㠸㔰〸晦㠱㠶㑢敡昵㑣〹ち晤挹て㑤攸㐵㐷愵搸㤷㐴扤戲㘵敡愲㐶㔱搱㉦慡㔴扣慡ㄶ㘵㌶㥡捤㕦㘵ㄴぢ㐶㡥㉦愱㈴摢慡ち㈹〶戹㜲㈸㜱捡ㅦづ愵㈴㥡扣㌹挱戱昰㉤㕡ㄳ挰慡㥤㠵慣㘹ㄵ昳敤㕢戲㠵搵扤㝤〳㕤㍤㥤㥤敤㕢昴改搵㝤晤扤㐰㍢摢昱㜱㥦〱搹㡣昲戲㠵㌵ㄷ〱㌴っ昷昵捡㔶㤲㘲〰㈲昴㌶收㘰昹㉢搸㝡㜰㕣て㡥愷㠲攳改攰㜸㈶㌸㙥〴挷捤攰昸摥攰昸㐴㜰㍣ㅢㅣ摦ㄷㅣ摦㡦㌲晥ㄳ㘹㙣っ㝡捦㍢㠱户ㅦ㙤㍢愷㙢晤㥤敦㍣晢挲ㅢ㑦㜵晥㐴㜰摡愹㔹扢ㄸ挸昹ㄵ㕤㑥昴㤵㝡㥣㘰㠷攵ㄲㄴ㤱㑢〱戴㘵〰㡢㠷昴挹慣愳攷攲ㄹ㈳㍥㔶搴㔳晡㍥㑢㥥挹ㄲ㘷〱〸昱㉦攸㌴㍢㍥戱昷㈵晤㍢慦晣昳挶扢㙥㍤㜴㔵攱㙢扦㤷っ㜳㡥㜷搷攳㜰戵昰㌶㘰搲愷㜵摢昱昴㡡㡣㍤扤㙡㜷㝣慤摢㔰㑣晦敡戵づ㉦㌹㉤㕡㈷捦㈱昷㤷〳㘸攷〲㥣戱㑢捦㔹挵昸㘰摡㤹㠲㤰㘰㤸㉣㜹ㅥぢ㥣て㈰挴㔱㑦㍣㌷摤㝣攷昰昹昷㜷慦㝦扣昳戹挷㙦昸搹攱摢〵慤慦㔲㠸ぢ㠰扣㙦㉢ㄴㄸ㐶㜵㡢愱ㄷ㔶㜷户㡦㍡㤹㘱攳挰敡捥昶㐴㉦㥦㍥ㄹ㐷ㄹ㜹㈱㠰㜶ㄱ㐰挳晡慥ㅥ昹㝥㤲㔶〰〸昱〳敦ㅤ敦㝥㈶扥攵㥡慥㥢㠷敥戹敢挳挹换㌲㑦㙣㘸扥ㄸ搹㔷㝢㜳㘶戸愸ㅦ㠴ㄵ㥡㌵㜰㕤ㅤ㥤晣㍢扥㘵㠷㘱㌷㝢捣㍥㌳㤱挸昴㜴敡摤㝡㤸戳攸㐴㑤〸㘷㔶戳戹㍢㕢挸㔸〷㤵㑤㌹㙦㥤㙥ㅢ戳挲㙥昳昲搶㔹㔳㠵㡣㝤㙥晤捣㔱㐷㜷㡣攵搵㜹戳㡤搴㔴ㅢ㠵挵㌵㙣昵扥昷㔵㔷㠳戸愶㡣挱改慣㥢㝤㝥㔵㌶散慤㤵㥡㍢㜷㐳搱戸扥㤴㕢搳㈳攸㐰昶㠰㙡扢㘶㤴㙥㤶摢慦昸搰㠴㘵ㅢ〵搵扤戶晣昶㙣㝡扦㔱ㅣ㌵戸捡ㅢㄹ㌵搴㘵捣昲㡣㝥摢戶〲〶ち㌳㥥戹愸㥣㙡慥㥦㜶㡣㐲挶挸愰扦㤳㐶搱㤹ㄹ搳㔳㌹攳捣㡡㈲敥㍢㤱㜱㑥〵㜹㠳㤵㥥戲㠷慣㠲㔳戴㜲㤵㌹㠳㤹〳㍡ㄶ㥡捣ㄶ㉢㘳㘰㥤〸昱〹㠸㐰㐳㠳㄰㠱㔵昵㑣〹摢戵㍢㤴㈰捡㐴捣㘵攳散㑡戵敢搸㠱搱㘱ㄴ㌹㠳㍡ㄹ㕣㜱㥣挶㔴扢㙣收戲戹ぢ㤶㡤㠹㉥ㄱ㑢㕦㍡㜷㘹搵挷㤲攴㝥戵㠵㠳挱㈵摥攸搷ㅦ挰㘲扣㐹㉦㘴㜲㐶㜱㕥㠷㑥戰㐷昲ㄲ㠰昰㙢㤸捤㜳㜲㡦换㠸㤸ㄶ㌳攱㠳搹㡣㌳愱㑤ㄸ搹扤ㄳづ㘸㜰晡㈲ㄱ戲戶收㤱㤷㠱㈴㔷ㄱ戴〱㐴愳〱慤㥤㠵戴愸晣㠰㥢づ㜳㐱㍣昹㘵㥥㙥愵㔴㙥〵㝣㐰㍢㥣挷㌲㘲㌷㌴搴ㅢ攵㈶摤㥥㜰愸㥥昳㘶㜲摤㤱ㅤ〴㤷〳㠴戹㉥ㅦ搷㡢㘰愱㄰㥤愵㤶晣戰㘱敡㜰㔱搵散ㄶ㝡㌸敦㝡㍤挳㠶㥤㤶㜴㡦㐶㌰㔷愶㌵㘰㤸晣捤㜹㙡扦㌱敤っ敢㡥摥㤸㠷愳〵㈹㐹ㄴ㙡㔳戵㕣㡣㌵㕢ㄴ捤慦ㅤ昵㔲㘸㈱愶搰戲㔶㥡ㄴ挱㙤〹ㄳ〷昳㈵搰攰挱昹〷㠱扥㜳㔱搲慡ㄵ扤搲㘱㠲ㅦ㤷搹㘸ㄴ挶㘶㈶つ㥢挵㈳摡扣慣慣㥥㕥㙣㙣㕢㍡戵搳挹收散づ昴㜴㘳搱㥡㥡㍣㥤敤戰㉤搹〹攰㍦攱扦㠱ㄶ㥦昸㤸戸攱㘹㍣㐰搹㡣㡦〷㈲㙣㡤ㄴ㐹㈷㑤㔲㕢搱搸扢昸㔲㡦㑣攲㉢㍡㕦㕥㤸㡢捥挹㌸㤷㜴㤵㥡昳攰搰㔸搱㔰敥㜲㐴㈵挰敤㤶晣㙥慢戸㍦㘵㔹晢愹㑦㡢㔴捡㥥㌰っ㠷㉥㘸㤳攷㜲㉢搷㕡㠸㠶㠶ち攷戱捣㔷愵昳慡昵〳挴挶慣㡣㘵挷㜳晣㘴㔳㐵换搶〶㐰㙤㠰㍦慣㝤㄰挸攵㍢っ摢捡㑤愵戱ㅢ㠸て改戶〵㤰搷㡢搸㐰ㄴ昵㌸ㄴ㜸捡㜶㡡㔹昸ㄸ㕤㥤㠹敥㡥改㥣㍤㉤扥つ扥搰昹扢晡改换㥥㍦搲昱搱㙤户扣昲挳捦摤㔸摣晣㠰㌸散㘵搴昸愱昴㉤㤵ㄷ扣ㅡ㠸㜸ㄶ挵㘸㙦㠰㔷㍥㜲つ搲㜲㉤挱㈰〰慣㠶㤲〳㡣挶㤰㥢ㄴ昴㑦㘹㌸攴㌰挱㝡〰㐱慦㤴㌳㔲㙥〰昰ㅦ昱㈴摡愷㌶㈸㠹搲愱慤㤵攸㤵愰㐶攵㍣㜹㠲扥㉥愵㉡挹㐵㐹愶㐹㌲㑣㍣㡣㠶敢㌲攰㈱㉦愳挶㉤愶昳㌶㡦昳㔲攱㠹㜲㡣ㄵ捥㑢戳戹㈱㥢㜳㡣愲㕡㥦㕡㑤㝣戹㍢㍣㤵㙥攱㥡㕣搴搳敥摥㘹愹㌹㠴㘵ㄹ㕢㑡㘷㐶慤㍤慡㐸㡤㕢攰慥㥡扦㜶㝥ㄶ㥣昳愳㕣㥦ち〷㘸ㅥ攷〲㑡㔳攵晥捣㕦戸㑣㠹戸敥搷㌵㔵㑡㕦㍡搰㜲愵㤲戱㝣戵㕤㔵晢收㔲昹㜲㈵㘴改捥戹㥤㈲㉡㝢慤㤲戲搲㥣づ挸慦摤户㝡昱㌸搷㝤ㅢ〵攳攴ㄸ挱㑥㠲㕤〴扢〱挴㥦挳ㄸ搱捣摥㡢〴㍦㠷攱㍢晤㐸搹挳㙢㔸收挳〴搷〲㤴㤹搹敢㤰搴㍥〲戰㔸挹搳㠸敢㔳㡥㤵㝦敥昳㑥㌶㙤㐵㠵攰敥㔳㔹摦㜱㈰㜲て㐰戳づ戰㜵㤳㤱挳㙥攰㜴挵摢挲摣挸捥敦扦㐰㠵ㄸ搱㌸㌳㍦㍡㔳㐸㑦㘰慤㐲㌰㤲㙥搵㘰ㅡ〱㉢㕢攸㕡㝥戳㌵㌴攵㘸昹㑤㔹㝣㌵攷㜷ㄸ㤳㠶敥っ㘱户〷㥦㙤㌳愲づ捡㈳ㅢ挹㑣晦㝦㝡㙣㉡㔶㡡㡤昴慣搳㈶慡㈷戰敢㍢㜹散敤ㄸ戶㄰晣㌴㔴㌸㤶㙣搷㌴㜸摦ぢ搰㈵ぢ挸ㄴ㝡㜷攸愷㕦扡㘲攵ㅦ㍦晣慥昷㝤㈳ㄴ㔱㍤㤲搱㡢摡挵搸〰㌵㍡㕦㥥㘰㘴愳戴ㄸ㙢晢㤰㙡㠰ㅡ戸ぢ昲ㅤ㘸扡敥㠲㝣扢㤷㔱ㄳ〸㠹愳扥昲㐸ち㐰挴㘷㔱慣扥㐷㌲㠹㙣㜹㍤㐱ㄱ愰㙣慡㌸㙥㔲㕣㠸㙦㌵㈷愶㔸攸〰㠰㘰㤰㐴㜹㈴〷㠱昸㡦戸ㄹ敦㈸㜹㈴っ愸搴㌲攱愳愰㐶攵㍣㜹㠲愱㤷ㄲㄳ捡㍣㤲摦㥤㡢〱扦攳㘵㔴㐷㘹挲摣昵㥤挴敥㥡㔱㐹㘹敥捡ㅡ〷戹ㅤ㔸㘴㈲捣㍢〴捦搰㔲㝢㤷ㄶ㜳搸摡㙡㌹挳㔹㝢㌲愷捦㉣㌱㍤㘴昷㠴㔱㐰㘴愱㠸〰㐳ㄵ捤㥡㥣㌴㌲搲ㅣ戵愶㡡㘹㘳㘴㜸㈱㐴ㅥ㌰㍥㠸㑥〵ㅤ㠲〲捦愹㙤愶搱㠴㠰㤶攰〹㠴㉦㐳㠳搵㝢愲戲㐵㜳搶㍦愳㐰㕢㘷㌹㍡㤶㜵㜲㐶㤳愹昲ㄵㅥ㌱挱㐵㠴㙢㌲㡤收搸〴昶ち挳㉤收挶㘲㌶㤳换ㄶっち〳㍥ㅦ㘳攷㥢㡤扤〸捤㙣户散㉣攳晡㉤㈶愲戶〵㝢㤲扢捣昴捣攲㡡㤴㌲㝥㘱㜳㕤戶㘰攳㌵㑡㡡挴㕢捤搱〹敢㈰㑥㝥愶昲㠵㡤晡愴扤㈰愴〲敢攸㍤㑡㌴㈲㈸㠲㐱ㄱ〹㐶㑥㔵㍥摡挷搱摣㔹㔰㔰㙣㙡㔲搸昳㍣昷㔸㈱敥挵挵㡤戸㝡㔳ㄷ㘰㠸㐰挹㌱㄰㕥〵㙣ㅥ摦㠷ㅥ㤰ㄷ㌴㘳㐰㠸晤慤㠸㘳搷㡤㑤㤴㡥搴攸昵挸㑦戰捥㑤〰㔷㙥摣㌹㌲ㅢ㉡㝤㑦〷㘱㘱㠶㕤慡㤷㤳㙡敤㉢㐵愶戸〹㕡攴慡ㄱ㘹搴㉡捣㑥㘸〳㔳搵慡ㄹ㌵㔵ㄹ㙡改愲㔹㜴〳㠲ㅢ捤收㘶㍤㘵攴㄰㤳挹敢捥㈲㌷㐱㍦㄰㐱㘶摢换ㅢ戲昲㜹㥤㙡㐷㤵ㅤ㑤敢㌹㈳㘲づ挲挹挰㌱㡡㌴〱㤴㙥㝡㈴㝤ㅡ㈴㝤㕡㤱㥡捤ㅤ㡣搵㉡㥣㙤㔹㝢昵㘲搶㤹挸㘷搳ㄱ㈶ㄸ㑦㕤㄰晡ち〳㄰〲㌳晤挷户㈷搵敥㡣扢戰㐳摣ㅤ㜰攱挹㍡㡡ㅦ㕡ㅤㄴㅡ晥挴㈹㠶昲㘰㝣搴愲㈲㙦㐶㙢㘱戸㝢㈰㜸ㄳ攸㤸㝦捥㝢散㐶㔰㤴㠱ㄲㅦ㘰〱㝣攴㈷㍤㠴㠹㄰㠳㘱昳挶㜹ㄸ㌲㡢㙥戶昴捣〶散㍡慤㘲愳㜷㜰ㅢ㠱㘸㘹㙥㡡㌱㐶摥㠶㄰捣㐵㤰昸㐰㌶㘳ㄴ㈳㈴㡣挲㐵ぢ㌱㘶愷戹㌲挴昲摤㄰〸㠷㥢㈲昵摥㌵攲户戵挲㡢㘷㤴㥦㐷㡦搴戴晦敦㔷昷慦攱㘸愳㔱戵㑣㝤ち愸晣㌴㠰戸ㅣ㠰攳愹㉡㜰ぢぢ㝣〶㈰摣〹㔰㉤㥢捡㈰㤸ㄷ㉡ぢ愹㈳㑦㠶攷㈲〸㘵愹戸㕥㔸つ愴愹㉣ㅥ愷戹愱戸㠸㝦㡥慡㡤㐲换㡤㑣搴戵戱㜴㔰㈹㡥㘰㌰〴㔱㙢搵攱㠰㥡搷愲戱晣愸愱〲㜵㠲挱㈹敤て〰㥡㌸㔹搰晥㌸㑦ㄱ慢㠳㔴搱愸扣ㄵ㘵〲㔱㤱〴昴〷㑥㝤昴㌸昳㔹愰昲㌶〰挱㐰っ㕤〰愵㈱敥㠲㈵ㄸ㝤攱愲ㄵ搰㙥〷㌸ㄹ㈳㈹搶愲〲つ愵扣〳㐰っ〲搰晥㤴昴昱㉥攰挷搷㐷〶㜹㤴㍥晥愱㠷㌰㈱㠶〱晣愱㤴〹昹㡦㐰㤶㜷戳〰愳㐰㜵ち摣挳〲㥦㘳〱〶㠶㈸㘸㡤扢愰攵㍥〳敢ㅣ㜰搶攱攷㥦愰ち昸㜹㈵愰晦㡥㌲㝥ㅥ〲㔹摥〷㄰收㉥㙣ㅥ㜳ぢ㑦戵㙣慦扥〸㠵㌵ㄳ换㡥〳㑢挸晥㙣挸㍡㤰㘹戳〹〰㔴㙤慡㤷㉢ぢ㔹㔶愹慤攴㝤㕤㔰㥢㔵攱㡥扤慦㌶扦摣㍦㕢㔱㈷摢昵摣捡ㅣ戶攳ㄵ㔲ㅥ㕣㥤㍥㉥㈴㤷㑥戸㍢㉣捦慢ㄳ㉢攷づ㐹㤴昱㥤㉢昲㝢㜰〰戵捦愳㝥㉣搹搳摤搷搳搷摤㥥攸敢ㅤ攸敤敡㑡〴攴晤㈰㐳戹改ㅣ捡㉦〰愵㠳挸㑤晢晣㍡㔳ㄶ戲愱㘵㡢搲㐹㜴㘹㉤㕥㑣㜰愴㘰挳挴㐶扤ㄴㄶ搰㐵ㅥ扡㙤捡愹挸搱愷㤷㜸㌹㠳戹摣戶〲㍣愰戴㕥捣㉣㤰㌵ㄳ㘳㜳摤㍢戵晣㥤慡敢㡤㔶昰㤴慤㜴搸㑣㍤〰ち㜹捤搸挸挹㐴扣戸㝦㙢㈱扢㑢㠱戰〸㔳㍣㉡㔷㔲㜰て换搵㍥㘸扢㠱㑤っ㙥扦攴㡣㈵慡㐲㈹愹搶〷㘹づ愶ㄸ㕥㜷攸㉣㜹㤸㥡昹搲摣㘱攴㜴ㅥ摤挲户昱戰敤㘹〷昱摤㔲〳㍣㤶㕤㌸ㄲ〲㐷㐲㥥㤴㠴㤲㤳㌶㡦昲㔶づ㠲㤳敡ㄴ愵㡡㌵挰㔴捦㑦搶㠸㝢敥收昳攰㥡㠰㡦戸ぢ㔷㤸㌱慦㜹㕣㜴ㄸ摦昲昰㈴㘷搲ㄲ㍦㙡敥㥡㍣㘵捤㥡㝤ㅡ晤昸ㄶ敥戹㡡づ敥㉥昰㠲㑡㉢愷㑥づ㡥づ〲㘱㝡㉥㌷戳挸ㅣ㈹愴㜳㔳ㄹ㐳昹扢扥ㄱ㔷㙥敦㠲㤰㤷扡换攷捡㙡ㅥ扥㜸㑣ㄹ挱㠵㍥晦㉣晢搴㌷扥昲㑦挱㔶攵㤱愰㡤愸晣㈲㔲㥣㜷㡣㐴㥥㜴㉣㌸㡡㑡㡢㘷㑦㌲搴㝤㌲㤸戶ㅡㄲ㙤ㅡ愳㜹愵㜰戲㥡㜱㘵挵㌶㕢㥢㉤㙥㥣换㐸㥢戲㉥㘹㐱挸〹攳㜴つ㥦愶挱敢㍦挵ㄹ挲㐶㘰昵搴㔷攰搸㡤摥㌷㥣㌹搷换㘷戰㔷㜹㜵㉡扡挶㐵㈸挰摤㙤㜰㜶㡢㉢ㄸち㔶摥摢㠳㐰〴㘳挲慥昷ㄶ㤰㕣捤攴㤷〱㡥敦扤㌱㜶㡣戶〳昲㉢ㅥ挲㠴ㄸ〷昰ㅤ㈷ㄲ㍣㐷昴㉦㠰捡㠷㔸㘰て㐰㥤〲て戳挰㔷〱挲㈹㠰㙡㐳㌳㘷㕣戴㠱㌵昲昴戴㈳㜹敥㌸㌰㑤㌵㥣扢㈳敥㡢㕤㡢搶ㄴ搱搹散㈳〰摦㝤昹㘵扡挰〱挱挰愳晦晥㌲捦敥㔱㤰攵㘳㉣㔰〰㔰㥥㌲扣㔹挵搲㘸㐰㑣㠲收㝡捡㡦〳㕢㔶ㄹ㑥㜰㙦㔵挵㤱攱㜲扡㉣㤸㈰ㄸ㐹㔴㥣㝥〲㠸㈸〲戸㥣昶昶㙤㝦〹挲昱㌹敤戰㉥㍥昲敢ㅥ愲㌸捤昸愳㍦㄰愰㍥愷㥦〴㉡扦〱㈰ㄸ㥢慣㔳攰㥢㉣昰ㄴぢ㌰㕣愹晣攴扦〲㔲摡㘸昰摡㔷ㅤ挷昸㕢㈸〳挷㤸㈱㑢扦搱㌲昶㍤つ戲㝣〶㐰㌰戸愱㍡晢慣㠷㈸ㄱ㜱㠳㕡扤敦慡搹ㄳ慢昶㑣敥㡥㐷㥤㤹ㅣ㈲ㄲ㐴戹て㜳㌱捡ㄷ㡥て㘸搸ㅤ㕡㐵搸扣㔰昵〱㔲愹㉥て㤰㥡㤶㔶摤づ㔲搵㤸挳捤㜷㜸㌵㈲愵㜳搶攷〸㘶慦ち戰づㅦ敤㌰挰搲㉤搹㌴捥搴㉤搳㠹㡦㈲攲ㄶ攷㙤㉢ㄳ㡣ㅣっ㕦㠱ㄶ敢扥㤳〳ぢㄵ㜸㐱昶〰㙦ㅦ㐴昷ㄷ慣㠳〵搵㥢戰捤㑢㘷㡡㕦㡤㡤㝣つ㑤愱㝡摥て㉥挶㍥〹㤴㤵攵㕦〳戴㌴挴㍥㠵慦㈰㍥摡昳〰㉢㠷搶つ敤ㄸ捦㜴㥢摤挹捥㤴㥥㑥㘴捣㘴㙦㕡ㅦ㐸愴〶搲㐶㈲㠹攳晢〱㈳搵摦愳扤㔰㉡㥡㑥昷㜷㥢㥤㠹摥晥㘴㔷㙦㔲捦愴〷㔲挹〱摤攸敥敢㑥昷ㅡ㤹摥慥㘴散搳㕥昳昲㐵㈰昲㈵㠰搸㉤㍥改㍢㈴扤㑣ㄲ㌷搲散挴㙣愹昰慤㐸㥥攸晥㤶攳ㄱ㈹㤱ㄶㄹ㘱㠴ㅡㅢ㙢摣昴㥡㝤㜱改㍥㡡愶㐹搴つ㈷挰收㙡摦扥㝥愵㑡㈹戲戲攲昴昷㠰挸㔷〰愲㌱㙥㤰愹愰摡昷〱捥ㄸ㕡㌷㕥㜹扤㔹晢㕢㤰㥢㐱㔶ぢ捤づ㕣㐳搳㕥〵㘵ㄱ㈸㘵㜱挰搸㙤愰戱ㄵ昹㜷〴㉤〴捤〰攲づ〲愶㕥昳㄰ㄶㄲ摣ㅣ㜳㍥㠸㑢㌰㄰㙡㈱昰㠰愴㙡㔱㡢挴㑡㔰愸㐹㤵㥡挰㉤戲搲㠴ㅦ〲㠱㈶㜰㍢慣㌴攱ㅦ㠱戸㥡㌰㤰敥敡㑥㈵捣㡣㥥㑣㈶㤲㠹㔴户㥥㑣昵昴敡㥤㥤〳扤扡摥搷搹搵愳晤㔳愹㘸㕦㌲搵㘵づ昴㜴㜷ㄹ愹㔴戲愷户㉦搵愷愷㔲㝤〳㍤晤㘶扡户㜷挰攸㡤㜱愳慤㘴晣㍡㄰㜹〴㈰挶晤戵㈲扤㐱搲㔱㤲戸摢㔶愴㈳㈴戱愸攰晥㤹摡㈰捥挵㄰㈸㈹㌵晥ㅦ㌳晦㑤㠰㘸散㄰愰攲ㄵ㌹㉥挹㕦㐹㤶挶敥〳㔰昴户㐸㕡㑡戰〴㈰㝣㍦㐰戵戴换攲㥡㘵㍢㌹㔸晣㐰慣㙣㝢慤昴收っ昳㙡㕣㤸挵㑤昵㙤㜰改ㅣ㤲ㄶ㠲㈳㄰㜲ㅤ敢攳㑥ㄹ㌵㠴㙢慦愳收㔶昳愰㔲攳扤戱愹㙢㕢愷收㔶㐴挳㡢㈱慤ㄳ㝢ぢ㘵㍡㙢ㅤ搹㍢㑡㉥㉡摦㈶挴㜲昹〵㝣㉢戹ㅦ〳攲㍦攲〱㘰㌵搴㌰摤挸ㄳ昷㔹㔹㝦〹㉣愷昷㘳ㄵ㠶㠱摢㜲㜰摦㑦㈰敡晥㔳扥晥㡢昵晡㈰ㅥ昴愹晦改㈱ㅣ㡥昸㌲㠰㥡愷捤㘰㡣㍦㑦戵晦〲㜵捥㈵㐰㐴㔱戴㜶昲㝥〵㜵搴攴晤ㄹ㄰㑣㕥㝡㐳ㅣ㠹昶づ㠰㍢㜹晢搳扤㤹㑣愶扦愷捦㑣ㅢ挹㑣戲㔷敦换ㄸ挹㑥㕤㌷㡣扥㐴㔷㕦愷ㄱ㝢挸慢㈳㝦づ㈴㐶㜷㐹昱昲扦㤹晡慡㥦㘲㕥敢㈳〰㌴ㅥㅡ㍥愷昵㠹㍤㡡收搴ㅣ慤㥡扢㡦昹㜴㥡㌲㜵㘷㕤摤㕥ㄷ㑦㈰愹㝡ㄹ〴㈴愲昸㑡愷㐷昱昵㤷晦㍢换搷㔹晢昷㍦愰搶戲㤰慥㡦㘲愱㠶㜶挰㐲扡㌹㝣㘲㜴㜵昸挴攸搷昰㠹搱户攱㈳扥〵愰㙣搱捦搱㈴㙤㤱敡㝢〴つ㐸〹㄰㡤㍤㡤〲昵挶昳㡣㑦㙦㘱搹ぢ㤱㤲㜱㠰搸戳〰慡ㄳ㌱搰㕢ㅡ挲㕣㤵慦㤸㍢捡㔴戶㐴戴㘱敦㔵㜱㤱㝡㍤㉥㐶捦搰㜶㌶㈰㐶敥㐶㤶㐳挱て㥥㕡㕢戴ㄲㄱ㌴挵㑦昸㙤㡣昵㍤戴㠳㠱㤵㑤㙤戶㜸〱㍥㜲㌱攸攱ㄷ㠱搵摤摢㔵晦搶愳晣㠷㍡搴挲㘵昹ㄱㅢ㡢㈷慥㡣㡣㔹㠳愵㕦ぢ昱㈷つ㔳〶攸㙤晥晤摥㤵戳ㄴ㍦㜴攲㔷摢㔶㉣搵挳㝤㔹扦ㅥ㑥㥥㤶捤愶捡㈲昳攷捥㔲ㄱ㌱挳㍥摥挸昸㉤摡昰敢㐳挱㠶㥡扢ㄷ㙡㔱昱㝥ㄷ挴㔰㍣㕢挳摤昵㤱っ攷搲戹㜵捥㈵搶㘵ㅤ㜵慥挷㜵㐷挸攷〱戵愵㘰㔳㜴昵㡡攱ㄵ㝤扤慢ㄲ敤㠹昰㕢㄰㐶昵㕥㘶捥昷㔴戲㥥㙦愵慥㐵攵㤹挸㄰㉦〱㈵晦㠵㝣〱㔰㍢ㅢ戴㈶敦㐵㥤敤〳㍤攲㑤扣㠹㙦愳㑡㐵攵㜲㔶愱挷㐶ㄲ㕢ㄱ昴摣晣晣搶敦㈱ㄱ挶愷捡㐲ㅣ㕢〳ㅡ㥦戵ち〶㈲摥㜷㙣㙤㉢扤㈵㔵攳㍡㜱攱㙤㠳攱㈳㌷㔶㕦昷㘰㡤㉤晦㝡捤㈰〷昱愵挰㐷〶〵㕤愱ㄸ㍥搵㜷㈹㡦愲㐷㜵慦㙥扣攱㘵㔴㕦㈶㡤搱㜹㔲戳㉥㡥挶㕢ㅡ〴㍤㈰捥㍣昱㍡㙢攰愳㌴昴㈲づ昹㜵㤰㕤㉥搱㉤搲㔶㠰收㜲愹㝦㤵攲搲て㔰摡攷㐲㔴㕥捣㉡㐷㑡㔵攸ㅥ㘹㤷㠲收㑡戰㥦ㄲㄴ㝦敦搵㜰㐵戱㡡㌵摥㐰戹ㄲ㕦㡦㝡〹昲扤昵挷〰㈷挷搷㌷晤ㅡ昳昱戵晦戵㡢〶㔱㉥㜰散㤵㤵㠳㠲敥㔱㍤扥㝥㥦捣㠰㡤慢戹愴晢㡡㤷㔱㝤㐷㔵㜰戵挶㜸㜰愵ㅡ㤰㘶㤰㥦搸㌱〰㍥㐲慤㤷㐰㘴㠹㠲㐴㡣㉢愴ㄲ㐶ㄷ㉡㐱ㄸ㕣搱㤴㌰扥换搷攰愳㠴㤱㐴愶攰㘲攴ち㠳换㥣搶ぢ㥡㐶㤵敤ㄹ〸扦㠸㠲㜵㉦愳㜸昳てㄱ㍣㝦〲慦㉦㑣攵㔱戳捣㈸㜱㘶㤰ㄲ㤵晤㝣つ㔷㐰戶㐷㤲㜸ㄷ㘰㤶㍢晢㤰㜲㉦っㅤ㘶敦敡㜱攷㌹㉦愳晡挲㔰㡣㑢㤶ㅡ攸㙦〲挱㐰戹敥愸㠱㍥挳ㅡ昸愸㠱慥〵戵㤵㉢捡挹㠹㥤换捦㜱愷ㄳっ晡摡晦戸改摦敥摤戹昳摢㙢〴㔷愲搹㠱つ㤴〶昶搴㕣〳晢愶㤷㔱㜳ㄱ㠸㙢㔷㕤摥慢㘳㈸昷㘷㌶㘵扦㙣㙡挵慢挲㈶㜷攱㑤愶㑢收㜲愳づ㈰㜲㙡ぢ摢㡣㌳晢㈲㝥㕢戴ㄹ搷㔳㜰㔲㡦摦㕦㝡㝢㈸㕣㕢㘱㘰挶㍦ㄵ㤶㉡挵捡㥡戹慤㠸㘳攲㐶㜳挴㐶㠸㍤ㄳ挱㙦㈳ㅣ㕣㜷㉥㉣〴捦ㅣ㐱㠵㄰攷㌲㘶〳㝦㡦ㄴ慣扢㥦扦ㄸ搹㜵捤扡换挲㔹㝥昸㘱搶㈰㡦晡㑦捤㉦搷㌶㐰㕥㘷㘵敡㕦㘰〹㠹㈷㈱㘶搷㕢晡㔸㠰捡㡦㈷ㄸ㤰㥢㔰㐷摤ㄶ㔳ㄳ〵㈰㉡慦㈴愹ㅤ搹ち〴挲㕣搱慢〷挷〸换〶㡥扥敡㠷㍦㑤㑤ㅣ戱晦㠴戸㈰捤户㈰搲㡥㌴收挷㜵晥㡥㍣㤲ㅦ捦ㄹ㠵扤捥㐴改户攳㔸㉥㜱㡦㔱㙥㐶㈳㉥愳㌱㙤戹㕥戱㔵戹愵㥣ㅡ㐷㠲摡慡㙤〵㤸㥢〵㡦搴㘵挱㜶搴愹㘲挱づ㤲㘶㔹㈰戸㘴㤰つ晥㈳戸㈰愸㙥㡣〱㈹㜵㡥㐶㕦㔱㜷㤶㔱㘳㌴㥡捡㍥散〲㈲㜷ㄳ㝣〸㈰㉡㘸ㄸ㔵慦慦〱㐲敦〴㍦㝣戵攳㤳戸戴㙡搹㍣㑥挰㑦㌳㠲攲捦晣㍥扦搵㜵捥慣搸慥㘵㉢㌴㕡㐲扤㥣㘲扢㡥愴戲㍥搳戲戲捦㘳㜷㝦㘳敤㉦扢慦ㅢㄴ戴㠱慡㜷攳㐰㑡㝤愶搱㔲㥤搸〳㘴㔹愵昶㜸昱捡㤰㌸攴㜷㈲㔰慥㍢㈹搴愸㘲㕣㠶愴戲㑥慣㐵扡㥣㜱㘱敡摢〹㑦〸㤴㍤搵㍤㥣㠹扡㠲㥡捣㌶攴㕥て㘱愲㤵晡㐴㠴㉥㙢愰㤵㝡㔴㑡〹敡㠲㥡ㄲㄳ㈴敦昰昲㘴搶㐳昰ㄵ㘸愵挸㠹戸昵㈹敡㔲㑡㔰挴捡昶摦〵㡥搱昶晦〶ぢ〶㌵㐱戱慢㡣㍢扤っ挶㤸㈳㌸㑥愶㉡愸㡣㍢扣㡣㌵挸㤰㕣挸〴㠵慣㍡㔳㘰㡡昲挵㝦㐰㕡ㅥ挲㐴㉢㘵㐹㐴㜵〶挱㌲慦挶㈴挹ㄴ〶昳攴昵ㅥ挲㠴㔰㥣㈱搵㕦慤㠱〷㘲攴㤰㔲㔲ㅢ〸ㄶ㌱㌵晥㥡㔲攴㠳㉡㌵愵㑡戵戲㥢扢㔱㉡㌸㉤搲㝢㌲㝢昶扣搳ㅡ㡡㉦て㝤㘸㙤昳摤㐷㕥㍡㝡摢慢扦戵晡捤㕦摣㝢敦慢㍦扡敤攵㕦㍣㤵㕡晤晣晤昷ㅦ扥昲搰换㐷ㄷ㥢昷〵扦昶捥收晢㙥㐸散扦攱㝡㜳攷慡㡤㌷㕣戳敦敡挴昶㌳摡ㅡㅡㅡㅢ㉦㔹昲挲搹㤷挶㍥㜶晤搷挵㌳晦㜰㔶㐱愸㤱戳ㅢ〷昰㈶㍥㝣㝢㡣ㅣ㔰摤㌸愸扡㈱搴㘸㤱㔱㌹㈴㡥㕡㤵㥡㜱㑢㜱㘴㡡搳㌷㜹㥣㕥㠷㉡ㄱ㥣扣㜳㌰㉡攳ㄳ㤵ㄹ㌱扥㤴㉤戴㠴〴摦愴捡㝣扣戲㡣㘰攳㉡攳昷㉢㌳㥡晥て挷㘴〸㍡</t>
  </si>
  <si>
    <t>Depreciaciones</t>
  </si>
  <si>
    <t>Costo de ventas</t>
  </si>
  <si>
    <t>Ventas netas</t>
  </si>
  <si>
    <t>Intereses</t>
  </si>
  <si>
    <t>= Costo de Ventas</t>
  </si>
  <si>
    <t>Activo Circulante</t>
  </si>
  <si>
    <t>Total activo</t>
  </si>
  <si>
    <t>Impuesto a la Renta</t>
  </si>
  <si>
    <t>Análisis Vertical</t>
  </si>
  <si>
    <t>Caso: Fiction Entertainments</t>
  </si>
  <si>
    <t>Necesidades Operativas de Fondos - Fondo de Maniobra</t>
  </si>
  <si>
    <t>Anexo 1 - Estado de Resultados</t>
  </si>
  <si>
    <t>Variación de Inventarios</t>
  </si>
  <si>
    <t>Trabajos realizados por terceros (compras)</t>
  </si>
  <si>
    <t>Gastos de personal</t>
  </si>
  <si>
    <t>Otros gastos de operación</t>
  </si>
  <si>
    <t>Margen Bruto (EBITDA)</t>
  </si>
  <si>
    <t>Utilidad antes de intereses e impuestos (EBIT)</t>
  </si>
  <si>
    <t>Ingresos financieros</t>
  </si>
  <si>
    <t>Gastos Financieros</t>
  </si>
  <si>
    <t>Resultado financiero</t>
  </si>
  <si>
    <t>Utilidad Neta (BN)</t>
  </si>
  <si>
    <t>Dividendos distribuidos</t>
  </si>
  <si>
    <t>Anexo 2 - Estado de Situación Financiera</t>
  </si>
  <si>
    <t>Activo</t>
  </si>
  <si>
    <t>Inmovilizado</t>
  </si>
  <si>
    <t>Inmovilizado inmaterial</t>
  </si>
  <si>
    <t>Inmovilizado material (neto)</t>
  </si>
  <si>
    <t>Otros activos fijos</t>
  </si>
  <si>
    <t>Activos circulante</t>
  </si>
  <si>
    <t>Existencias</t>
  </si>
  <si>
    <t>Deudores</t>
  </si>
  <si>
    <t>Tesorería</t>
  </si>
  <si>
    <t>Pasivo</t>
  </si>
  <si>
    <t>Fondos propios</t>
  </si>
  <si>
    <t>Capital suscrito</t>
  </si>
  <si>
    <t>Reservas</t>
  </si>
  <si>
    <t>Pasivo a largo plazo</t>
  </si>
  <si>
    <t>Acreedores a largo plazo</t>
  </si>
  <si>
    <t>Otros pasivos</t>
  </si>
  <si>
    <t>Pasivo a corto plazo</t>
  </si>
  <si>
    <t>Deudas financieras</t>
  </si>
  <si>
    <t>Acreedores comerciales</t>
  </si>
  <si>
    <t>Otros pasivos a corto plazo</t>
  </si>
  <si>
    <t>Total pasivo y capital propio</t>
  </si>
  <si>
    <t>Pasivo y Capital Propio</t>
  </si>
  <si>
    <t>Anexo 3 - Índices Financieros</t>
  </si>
  <si>
    <t>Índices de rentabilidad</t>
  </si>
  <si>
    <t>ROE (Utilidad Neta / Recursos Propios)</t>
  </si>
  <si>
    <t>ROA (Utilidad Neta / Total Activo)</t>
  </si>
  <si>
    <t>Margen sobre ventas</t>
  </si>
  <si>
    <t>Índices de liquidez y estructura financiera</t>
  </si>
  <si>
    <t>Solvencia (Recursos propios / recursos de terceros)</t>
  </si>
  <si>
    <t>Endeudamiento (recursos de terceros / activo total)</t>
  </si>
  <si>
    <t>Liquidez (Activo corriente / pasivo corriente)</t>
  </si>
  <si>
    <t>Acida (activo corriente - inventarios)/ pasivo corriente</t>
  </si>
  <si>
    <t>Índices de Eficiencia - Operación</t>
  </si>
  <si>
    <t>I.V.A.</t>
  </si>
  <si>
    <t>Período promedio de cobro (cxc/ventas)*365</t>
  </si>
  <si>
    <t>Período promedio de pago (cxp/compras)*365</t>
  </si>
  <si>
    <t>Período promedio de inventarios (inventarios/CV)*365</t>
  </si>
  <si>
    <t>Tesorería en días de gasto Caja /(compras + personal + otros diaria)</t>
  </si>
  <si>
    <t>Ciclo de Efectivo (ppinv+ppcxc-ppcxp)</t>
  </si>
  <si>
    <t>NOF Contables</t>
  </si>
  <si>
    <t>Proveedores</t>
  </si>
  <si>
    <t>Otros acreedores</t>
  </si>
  <si>
    <t>NOF Contables / Ventas</t>
  </si>
  <si>
    <t>FM</t>
  </si>
  <si>
    <t>Recursos Propios</t>
  </si>
  <si>
    <t>Deuda Largo Plazo</t>
  </si>
  <si>
    <t>Recursos Negociados (NOF - FM)</t>
  </si>
  <si>
    <t>Crecimiento NOF</t>
  </si>
  <si>
    <t>Crecimiento FM</t>
  </si>
  <si>
    <t>Variación NOF</t>
  </si>
  <si>
    <t>Variación FM</t>
  </si>
  <si>
    <t>Crecimiento Ventas</t>
  </si>
  <si>
    <t>NOF - FM Contable</t>
  </si>
  <si>
    <t>Proveedores Contables</t>
  </si>
  <si>
    <t>Proveedores a 45 días</t>
  </si>
  <si>
    <t>Recursos forzados (contables - 45 días)</t>
  </si>
  <si>
    <t>Pago al vencimiento</t>
  </si>
  <si>
    <t>Días</t>
  </si>
  <si>
    <t>Monto</t>
  </si>
  <si>
    <t>Pronto pago</t>
  </si>
  <si>
    <t>Período de crédito</t>
  </si>
  <si>
    <t>Interés del período</t>
  </si>
  <si>
    <t>Costo anual de no aceptar el descuendo</t>
  </si>
  <si>
    <t>Proveedores reales: 50% a 5 días y 50% a 45 días (2006)</t>
  </si>
  <si>
    <t>NOF reales a 45 días</t>
  </si>
  <si>
    <t>Proveedores reales 45 días</t>
  </si>
  <si>
    <t>NOF reales / ventas</t>
  </si>
  <si>
    <t>NOF reales a 25 días</t>
  </si>
  <si>
    <t>Proveedores reales 25 días</t>
  </si>
  <si>
    <t>NOF reales 25 días</t>
  </si>
  <si>
    <t>NOF reales / Ventas</t>
  </si>
  <si>
    <t>Recursos Negociados reales 45 días (NOF - FM)</t>
  </si>
  <si>
    <t>Tesorería deseada</t>
  </si>
  <si>
    <t>Tesorería deseada: 7 días de gastos operativos</t>
  </si>
  <si>
    <t>Tesorería real</t>
  </si>
  <si>
    <t>Recursos forzados de tesorería</t>
  </si>
  <si>
    <t>Clientes contables</t>
  </si>
  <si>
    <t>Clientes 90 días</t>
  </si>
  <si>
    <t>Recursos mal gestionados de clientes</t>
  </si>
  <si>
    <t>Inventarios contables</t>
  </si>
  <si>
    <t>Inventario por encima de lo deseado</t>
  </si>
  <si>
    <t>Inventarios 30 días</t>
  </si>
  <si>
    <t>Total recursos mal gestionados</t>
  </si>
  <si>
    <t>NOF Teóricas</t>
  </si>
  <si>
    <t>Activo circulante teórico</t>
  </si>
  <si>
    <t>Proveedores reales a 25 días</t>
  </si>
  <si>
    <t>RN teórica</t>
  </si>
  <si>
    <t>RN contables</t>
  </si>
  <si>
    <t>Recursos mal gestionados - NOF teórica</t>
  </si>
  <si>
    <t>Período promedio de pago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</si>
</sst>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b/>
      <sz val="10"/>
      <color theme="0" tint="-0.499984740745262"/>
      <name val="Calibri"/>
      <family val="2"/>
      <scheme val="minor"/>
    </font>
    <font>
      <b/>
      <sz val="11"/>
      <color rgb="FF002060"/>
      <name val="Calibri"/>
      <family val="2"/>
      <scheme val="minor"/>
    </font>
    <font>
      <b/>
      <sz val="12"/>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6" tint="0.59999389629810485"/>
        <bgColor indexed="64"/>
      </patternFill>
    </fill>
  </fills>
  <borders count="4">
    <border>
      <left/>
      <right/>
      <top/>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6">
    <xf numFmtId="0" fontId="0" fillId="0" borderId="0" xfId="0"/>
    <xf numFmtId="0" fontId="3" fillId="0" borderId="0" xfId="0" applyFont="1"/>
    <xf numFmtId="0" fontId="3" fillId="0" borderId="0" xfId="0" applyFont="1" applyAlignment="1">
      <alignment horizontal="center"/>
    </xf>
    <xf numFmtId="0" fontId="4" fillId="0" borderId="0" xfId="0" applyFont="1" applyAlignment="1">
      <alignment horizontal="center"/>
    </xf>
    <xf numFmtId="164" fontId="3" fillId="0" borderId="0" xfId="1" applyFont="1"/>
    <xf numFmtId="0" fontId="5" fillId="2" borderId="0" xfId="0" applyFont="1" applyFill="1" applyAlignment="1">
      <alignment horizontal="left" indent="1"/>
    </xf>
    <xf numFmtId="0" fontId="6" fillId="2" borderId="0" xfId="0" applyFont="1" applyFill="1" applyAlignment="1">
      <alignment horizontal="left" indent="1"/>
    </xf>
    <xf numFmtId="0" fontId="7" fillId="2" borderId="0" xfId="0" applyFont="1" applyFill="1" applyAlignment="1">
      <alignment horizontal="left" indent="1"/>
    </xf>
    <xf numFmtId="0" fontId="3" fillId="0" borderId="2" xfId="0" applyFont="1" applyBorder="1"/>
    <xf numFmtId="0" fontId="8" fillId="3" borderId="3" xfId="0" applyFont="1" applyFill="1" applyBorder="1" applyAlignment="1">
      <alignment horizontal="left" indent="1"/>
    </xf>
    <xf numFmtId="0" fontId="3" fillId="3" borderId="3" xfId="0" applyFont="1" applyFill="1" applyBorder="1"/>
    <xf numFmtId="0" fontId="3" fillId="4" borderId="3" xfId="0" applyFont="1" applyFill="1" applyBorder="1"/>
    <xf numFmtId="0" fontId="2" fillId="4" borderId="3" xfId="0" applyFont="1" applyFill="1" applyBorder="1"/>
    <xf numFmtId="0" fontId="4" fillId="0" borderId="2" xfId="0" applyFont="1" applyBorder="1"/>
    <xf numFmtId="0" fontId="2" fillId="0" borderId="0" xfId="0" applyFont="1"/>
    <xf numFmtId="0" fontId="0" fillId="0" borderId="0" xfId="0" quotePrefix="1"/>
    <xf numFmtId="0" fontId="4" fillId="0" borderId="0" xfId="0" applyFont="1"/>
    <xf numFmtId="0" fontId="3" fillId="0" borderId="0" xfId="0" quotePrefix="1" applyFont="1"/>
    <xf numFmtId="164" fontId="3" fillId="0" borderId="0" xfId="0" applyNumberFormat="1" applyFont="1"/>
    <xf numFmtId="10" fontId="3" fillId="0" borderId="0" xfId="2" applyNumberFormat="1" applyFont="1"/>
    <xf numFmtId="0" fontId="3" fillId="0" borderId="1" xfId="0" applyFont="1" applyBorder="1"/>
    <xf numFmtId="164" fontId="3" fillId="0" borderId="0" xfId="1" applyFont="1" applyBorder="1"/>
    <xf numFmtId="10" fontId="3" fillId="0" borderId="0" xfId="0" applyNumberFormat="1" applyFont="1"/>
    <xf numFmtId="14" fontId="4" fillId="0" borderId="0" xfId="0" applyNumberFormat="1" applyFont="1" applyAlignment="1">
      <alignment horizontal="center"/>
    </xf>
    <xf numFmtId="165" fontId="3" fillId="0" borderId="0" xfId="1" applyNumberFormat="1" applyFont="1"/>
    <xf numFmtId="165" fontId="3" fillId="0" borderId="1" xfId="1" applyNumberFormat="1" applyFont="1" applyBorder="1"/>
    <xf numFmtId="165" fontId="3" fillId="0" borderId="0" xfId="0" applyNumberFormat="1" applyFont="1"/>
    <xf numFmtId="165" fontId="3" fillId="0" borderId="1" xfId="0" applyNumberFormat="1" applyFont="1" applyBorder="1"/>
    <xf numFmtId="165" fontId="4" fillId="0" borderId="0" xfId="1" applyNumberFormat="1" applyFont="1"/>
    <xf numFmtId="165" fontId="3" fillId="0" borderId="0" xfId="2" applyNumberFormat="1" applyFont="1"/>
    <xf numFmtId="14" fontId="3" fillId="0" borderId="0" xfId="0" applyNumberFormat="1" applyFont="1"/>
    <xf numFmtId="0" fontId="3" fillId="5" borderId="0" xfId="0" applyFont="1" applyFill="1"/>
    <xf numFmtId="165" fontId="3" fillId="5" borderId="0" xfId="1" applyNumberFormat="1" applyFont="1" applyFill="1"/>
    <xf numFmtId="9" fontId="3" fillId="5" borderId="0" xfId="2" applyFont="1" applyFill="1"/>
    <xf numFmtId="10" fontId="3" fillId="0" borderId="1" xfId="2" applyNumberFormat="1" applyFont="1" applyBorder="1"/>
    <xf numFmtId="0" fontId="4" fillId="0" borderId="0" xfId="0" applyFont="1" applyAlignment="1">
      <alignment horizont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heetViews>
  <sheetFormatPr baseColWidth="10" defaultRowHeight="15" x14ac:dyDescent="0.25"/>
  <cols>
    <col min="1" max="3" width="36.7109375" customWidth="1"/>
  </cols>
  <sheetData>
    <row r="1" spans="1:16" x14ac:dyDescent="0.25">
      <c r="A1" s="14" t="s">
        <v>6</v>
      </c>
    </row>
    <row r="2" spans="1:16" x14ac:dyDescent="0.25">
      <c r="P2" t="e">
        <f ca="1">_xll.CB.RecalcCounterFN()</f>
        <v>#NAME?</v>
      </c>
    </row>
    <row r="3" spans="1:16" x14ac:dyDescent="0.25">
      <c r="A3" t="s">
        <v>7</v>
      </c>
      <c r="B3" t="s">
        <v>8</v>
      </c>
      <c r="C3">
        <v>0</v>
      </c>
    </row>
    <row r="4" spans="1:16" x14ac:dyDescent="0.25">
      <c r="A4" t="s">
        <v>9</v>
      </c>
    </row>
    <row r="5" spans="1:16" x14ac:dyDescent="0.25">
      <c r="A5" t="s">
        <v>10</v>
      </c>
    </row>
    <row r="7" spans="1:16" x14ac:dyDescent="0.25">
      <c r="A7" s="14" t="s">
        <v>11</v>
      </c>
      <c r="B7" t="s">
        <v>12</v>
      </c>
    </row>
    <row r="8" spans="1:16" x14ac:dyDescent="0.25">
      <c r="B8">
        <v>3</v>
      </c>
    </row>
    <row r="10" spans="1:16" x14ac:dyDescent="0.25">
      <c r="A10" t="s">
        <v>13</v>
      </c>
    </row>
    <row r="11" spans="1:16" x14ac:dyDescent="0.25">
      <c r="A11" t="e">
        <f>CB_DATA_!#REF!</f>
        <v>#REF!</v>
      </c>
      <c r="B11" t="e">
        <f>#REF!</f>
        <v>#REF!</v>
      </c>
      <c r="C11" t="e">
        <f>#REF!</f>
        <v>#REF!</v>
      </c>
    </row>
    <row r="13" spans="1:16" x14ac:dyDescent="0.25">
      <c r="A13" t="s">
        <v>14</v>
      </c>
    </row>
    <row r="14" spans="1:16" x14ac:dyDescent="0.25">
      <c r="A14" t="s">
        <v>18</v>
      </c>
      <c r="B14" t="s">
        <v>22</v>
      </c>
      <c r="C14" t="s">
        <v>27</v>
      </c>
    </row>
    <row r="16" spans="1:16" x14ac:dyDescent="0.25">
      <c r="A16" t="s">
        <v>15</v>
      </c>
    </row>
    <row r="17" spans="1:3" x14ac:dyDescent="0.25">
      <c r="B17">
        <v>1</v>
      </c>
    </row>
    <row r="19" spans="1:3" x14ac:dyDescent="0.25">
      <c r="A19" t="s">
        <v>16</v>
      </c>
    </row>
    <row r="20" spans="1:3" x14ac:dyDescent="0.25">
      <c r="A20">
        <v>31</v>
      </c>
      <c r="B20">
        <v>31</v>
      </c>
      <c r="C20">
        <v>31</v>
      </c>
    </row>
    <row r="25" spans="1:3" x14ac:dyDescent="0.25">
      <c r="A25" s="14" t="s">
        <v>17</v>
      </c>
    </row>
    <row r="26" spans="1:3" x14ac:dyDescent="0.25">
      <c r="A26" s="15" t="s">
        <v>19</v>
      </c>
      <c r="B26" s="15" t="s">
        <v>23</v>
      </c>
      <c r="C26" s="15" t="s">
        <v>23</v>
      </c>
    </row>
    <row r="27" spans="1:3" x14ac:dyDescent="0.25">
      <c r="A27" t="s">
        <v>20</v>
      </c>
      <c r="B27" t="s">
        <v>25</v>
      </c>
      <c r="C27" t="s">
        <v>29</v>
      </c>
    </row>
    <row r="28" spans="1:3" x14ac:dyDescent="0.25">
      <c r="A28" s="15" t="s">
        <v>21</v>
      </c>
      <c r="B28" s="15" t="s">
        <v>21</v>
      </c>
      <c r="C28" s="15" t="s">
        <v>21</v>
      </c>
    </row>
    <row r="29" spans="1:3" x14ac:dyDescent="0.25">
      <c r="A29" s="15" t="s">
        <v>23</v>
      </c>
      <c r="B29" s="15" t="s">
        <v>19</v>
      </c>
      <c r="C29" s="15" t="s">
        <v>19</v>
      </c>
    </row>
    <row r="30" spans="1:3" x14ac:dyDescent="0.25">
      <c r="A30" t="s">
        <v>26</v>
      </c>
      <c r="B30" t="s">
        <v>24</v>
      </c>
      <c r="C30" t="s">
        <v>28</v>
      </c>
    </row>
    <row r="31" spans="1:3" x14ac:dyDescent="0.25">
      <c r="A31" s="15" t="s">
        <v>21</v>
      </c>
      <c r="B31" s="15" t="s">
        <v>21</v>
      </c>
      <c r="C31" s="15" t="s">
        <v>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3"/>
  <sheetViews>
    <sheetView showGridLines="0" tabSelected="1" zoomScale="90" zoomScaleNormal="90" workbookViewId="0">
      <selection activeCell="F239" sqref="F239"/>
    </sheetView>
  </sheetViews>
  <sheetFormatPr baseColWidth="10" defaultRowHeight="12.75" x14ac:dyDescent="0.2"/>
  <cols>
    <col min="1" max="2" width="5.140625" style="1" customWidth="1"/>
    <col min="3" max="3" width="50.5703125" style="1" customWidth="1"/>
    <col min="4" max="4" width="14" style="1" bestFit="1" customWidth="1"/>
    <col min="5" max="5" width="12.85546875" style="1" customWidth="1"/>
    <col min="6" max="7" width="11.42578125" style="1"/>
    <col min="8" max="8" width="4.5703125" style="1" customWidth="1"/>
    <col min="9" max="9" width="12.42578125" style="1" bestFit="1" customWidth="1"/>
    <col min="10" max="10" width="13.85546875" style="1" bestFit="1" customWidth="1"/>
    <col min="11" max="11" width="12.42578125" style="1" bestFit="1" customWidth="1"/>
    <col min="12" max="16384" width="11.42578125" style="1"/>
  </cols>
  <sheetData>
    <row r="1" spans="1:14" ht="20.100000000000001" customHeight="1" x14ac:dyDescent="0.3">
      <c r="A1" s="5" t="s">
        <v>3</v>
      </c>
    </row>
    <row r="2" spans="1:14" ht="13.5" customHeight="1" x14ac:dyDescent="0.2">
      <c r="A2" s="6" t="s">
        <v>4</v>
      </c>
    </row>
    <row r="3" spans="1:14" ht="13.5" customHeight="1" x14ac:dyDescent="0.2">
      <c r="A3" s="6"/>
    </row>
    <row r="4" spans="1:14" ht="13.5" customHeight="1" x14ac:dyDescent="0.25">
      <c r="A4" s="7" t="s">
        <v>5</v>
      </c>
    </row>
    <row r="5" spans="1:14" ht="13.5" customHeight="1" x14ac:dyDescent="0.2">
      <c r="A5" s="8"/>
      <c r="B5" s="8"/>
      <c r="C5" s="8"/>
      <c r="D5" s="8"/>
      <c r="E5" s="8"/>
      <c r="F5" s="8"/>
      <c r="G5" s="8"/>
      <c r="H5" s="8"/>
      <c r="I5" s="8"/>
      <c r="J5" s="8"/>
      <c r="K5" s="8"/>
      <c r="L5" s="8"/>
      <c r="M5" s="8"/>
      <c r="N5" s="8"/>
    </row>
    <row r="6" spans="1:14" ht="15.95" customHeight="1" x14ac:dyDescent="0.25">
      <c r="A6" s="9" t="s">
        <v>39</v>
      </c>
      <c r="B6" s="10"/>
      <c r="C6" s="10"/>
      <c r="D6" s="10"/>
      <c r="E6" s="10"/>
      <c r="F6" s="10"/>
      <c r="G6" s="10"/>
      <c r="H6" s="10"/>
      <c r="I6" s="10"/>
      <c r="J6" s="10"/>
      <c r="K6" s="10"/>
      <c r="L6" s="10"/>
      <c r="M6" s="10"/>
      <c r="N6" s="10"/>
    </row>
    <row r="7" spans="1:14" ht="15.95" customHeight="1" x14ac:dyDescent="0.25">
      <c r="A7" s="11"/>
      <c r="B7" s="12" t="s">
        <v>40</v>
      </c>
      <c r="C7" s="11"/>
      <c r="D7" s="11"/>
      <c r="E7" s="11"/>
      <c r="F7" s="11"/>
      <c r="G7" s="11"/>
      <c r="H7" s="11"/>
      <c r="I7" s="11"/>
      <c r="J7" s="11"/>
      <c r="K7" s="11"/>
      <c r="L7" s="11"/>
      <c r="M7" s="11"/>
      <c r="N7" s="11"/>
    </row>
    <row r="10" spans="1:14" x14ac:dyDescent="0.2">
      <c r="B10" s="13" t="s">
        <v>41</v>
      </c>
      <c r="C10" s="8"/>
      <c r="D10" s="8"/>
      <c r="E10" s="8"/>
      <c r="F10" s="8"/>
      <c r="G10" s="8"/>
      <c r="H10" s="8"/>
      <c r="I10" s="8"/>
      <c r="J10" s="8"/>
      <c r="K10" s="8"/>
      <c r="L10" s="8"/>
      <c r="M10" s="8"/>
      <c r="N10" s="8"/>
    </row>
    <row r="12" spans="1:14" x14ac:dyDescent="0.2">
      <c r="I12" s="35" t="s">
        <v>38</v>
      </c>
      <c r="J12" s="35"/>
      <c r="K12" s="35"/>
      <c r="L12" s="35"/>
    </row>
    <row r="13" spans="1:14" x14ac:dyDescent="0.2">
      <c r="D13" s="23">
        <v>38352</v>
      </c>
      <c r="E13" s="23">
        <v>38717</v>
      </c>
      <c r="F13" s="23">
        <v>39082</v>
      </c>
      <c r="G13" s="23">
        <v>39172</v>
      </c>
      <c r="H13" s="3"/>
      <c r="I13" s="23">
        <f>+D13</f>
        <v>38352</v>
      </c>
      <c r="J13" s="23">
        <f t="shared" ref="J13:L13" si="0">+E13</f>
        <v>38717</v>
      </c>
      <c r="K13" s="23">
        <f t="shared" si="0"/>
        <v>39082</v>
      </c>
      <c r="L13" s="23">
        <f t="shared" si="0"/>
        <v>39172</v>
      </c>
    </row>
    <row r="14" spans="1:14" x14ac:dyDescent="0.2">
      <c r="D14" s="2"/>
      <c r="E14" s="2"/>
      <c r="F14" s="2"/>
    </row>
    <row r="15" spans="1:14" x14ac:dyDescent="0.2">
      <c r="C15" s="1" t="s">
        <v>32</v>
      </c>
      <c r="D15" s="24">
        <v>11741598</v>
      </c>
      <c r="E15" s="24">
        <v>18610432</v>
      </c>
      <c r="F15" s="24">
        <v>27413167</v>
      </c>
      <c r="G15" s="24">
        <v>8977812</v>
      </c>
      <c r="H15" s="4"/>
    </row>
    <row r="16" spans="1:14" ht="13.5" thickBot="1" x14ac:dyDescent="0.25">
      <c r="C16" s="1" t="s">
        <v>31</v>
      </c>
      <c r="D16" s="25">
        <f>+D36</f>
        <v>-10722948</v>
      </c>
      <c r="E16" s="25">
        <f t="shared" ref="E16:F16" si="1">+E36</f>
        <v>-16331441</v>
      </c>
      <c r="F16" s="25">
        <f t="shared" si="1"/>
        <v>-23848022</v>
      </c>
      <c r="G16" s="25">
        <f>+G36</f>
        <v>-7791032</v>
      </c>
      <c r="H16" s="21"/>
      <c r="I16" s="19">
        <f>-D16/D15</f>
        <v>0.91324434714934033</v>
      </c>
      <c r="J16" s="19">
        <f t="shared" ref="J16:L16" si="2">-E16/E15</f>
        <v>0.87754228381157406</v>
      </c>
      <c r="K16" s="19">
        <f t="shared" si="2"/>
        <v>0.86994771527127823</v>
      </c>
      <c r="L16" s="19">
        <f t="shared" si="2"/>
        <v>0.86780966230970302</v>
      </c>
    </row>
    <row r="17" spans="3:12" ht="13.5" thickTop="1" x14ac:dyDescent="0.2">
      <c r="C17" s="1" t="s">
        <v>46</v>
      </c>
      <c r="D17" s="24">
        <f>+D15+D16</f>
        <v>1018650</v>
      </c>
      <c r="E17" s="24">
        <f t="shared" ref="E17:G17" si="3">+E15+E16</f>
        <v>2278991</v>
      </c>
      <c r="F17" s="24">
        <f t="shared" si="3"/>
        <v>3565145</v>
      </c>
      <c r="G17" s="24">
        <f t="shared" si="3"/>
        <v>1186780</v>
      </c>
      <c r="H17" s="4"/>
      <c r="I17" s="19">
        <f>+D17/D15</f>
        <v>8.6755652850659684E-2</v>
      </c>
      <c r="J17" s="19">
        <f t="shared" ref="J17:L17" si="4">+E17/E15</f>
        <v>0.12245771618842594</v>
      </c>
      <c r="K17" s="19">
        <f t="shared" si="4"/>
        <v>0.1300522847287218</v>
      </c>
      <c r="L17" s="19">
        <f t="shared" si="4"/>
        <v>0.13219033769029692</v>
      </c>
    </row>
    <row r="18" spans="3:12" ht="13.5" thickBot="1" x14ac:dyDescent="0.25">
      <c r="C18" s="1" t="s">
        <v>30</v>
      </c>
      <c r="D18" s="25">
        <v>-194185</v>
      </c>
      <c r="E18" s="25">
        <v>-334590</v>
      </c>
      <c r="F18" s="25">
        <v>-387584</v>
      </c>
      <c r="G18" s="25">
        <v>-97347</v>
      </c>
      <c r="H18" s="4"/>
      <c r="I18" s="19"/>
      <c r="J18" s="19"/>
      <c r="K18" s="19"/>
      <c r="L18" s="22"/>
    </row>
    <row r="19" spans="3:12" ht="13.5" thickTop="1" x14ac:dyDescent="0.2">
      <c r="C19" s="1" t="s">
        <v>47</v>
      </c>
      <c r="D19" s="24">
        <f>+D17+D18</f>
        <v>824465</v>
      </c>
      <c r="E19" s="24">
        <f t="shared" ref="E19:G19" si="5">+E17+E18</f>
        <v>1944401</v>
      </c>
      <c r="F19" s="24">
        <f t="shared" si="5"/>
        <v>3177561</v>
      </c>
      <c r="G19" s="24">
        <f t="shared" si="5"/>
        <v>1089433</v>
      </c>
      <c r="H19" s="4"/>
      <c r="I19" s="19">
        <f>+D19/D15</f>
        <v>7.0217443996975534E-2</v>
      </c>
      <c r="J19" s="19">
        <f t="shared" ref="J19:L19" si="6">+E19/E15</f>
        <v>0.10447909000715298</v>
      </c>
      <c r="K19" s="19">
        <f t="shared" si="6"/>
        <v>0.11591367754043158</v>
      </c>
      <c r="L19" s="19">
        <f t="shared" si="6"/>
        <v>0.12134727258712924</v>
      </c>
    </row>
    <row r="20" spans="3:12" x14ac:dyDescent="0.2">
      <c r="C20" s="1" t="s">
        <v>48</v>
      </c>
      <c r="D20" s="24">
        <v>4610</v>
      </c>
      <c r="E20" s="24">
        <v>7119</v>
      </c>
      <c r="F20" s="24">
        <v>10038</v>
      </c>
      <c r="G20" s="24">
        <v>3150</v>
      </c>
      <c r="L20" s="22"/>
    </row>
    <row r="21" spans="3:12" ht="13.5" thickBot="1" x14ac:dyDescent="0.25">
      <c r="C21" s="1" t="s">
        <v>49</v>
      </c>
      <c r="D21" s="25">
        <v>-359019</v>
      </c>
      <c r="E21" s="25">
        <v>-509363</v>
      </c>
      <c r="F21" s="25">
        <v>-645006</v>
      </c>
      <c r="G21" s="25">
        <v>-209529</v>
      </c>
      <c r="L21" s="22"/>
    </row>
    <row r="22" spans="3:12" ht="14.25" thickTop="1" thickBot="1" x14ac:dyDescent="0.25">
      <c r="C22" s="1" t="s">
        <v>50</v>
      </c>
      <c r="D22" s="25">
        <f>+D20+D21</f>
        <v>-354409</v>
      </c>
      <c r="E22" s="25">
        <f t="shared" ref="E22:G22" si="7">+E20+E21</f>
        <v>-502244</v>
      </c>
      <c r="F22" s="25">
        <f t="shared" si="7"/>
        <v>-634968</v>
      </c>
      <c r="G22" s="25">
        <f t="shared" si="7"/>
        <v>-206379</v>
      </c>
      <c r="I22" s="19">
        <f>-D22/D15</f>
        <v>3.018405160864816E-2</v>
      </c>
      <c r="J22" s="19">
        <f t="shared" ref="J22:L22" si="8">-E22/E15</f>
        <v>2.6987229528041046E-2</v>
      </c>
      <c r="K22" s="19">
        <f t="shared" si="8"/>
        <v>2.3162883733937052E-2</v>
      </c>
      <c r="L22" s="19">
        <f t="shared" si="8"/>
        <v>2.2987672274714595E-2</v>
      </c>
    </row>
    <row r="23" spans="3:12" ht="13.5" thickTop="1" x14ac:dyDescent="0.2">
      <c r="C23" s="1" t="s">
        <v>2</v>
      </c>
      <c r="D23" s="24">
        <f>+D19+D22</f>
        <v>470056</v>
      </c>
      <c r="E23" s="24">
        <f t="shared" ref="E23:G23" si="9">+E19+E22</f>
        <v>1442157</v>
      </c>
      <c r="F23" s="24">
        <f t="shared" si="9"/>
        <v>2542593</v>
      </c>
      <c r="G23" s="24">
        <f t="shared" si="9"/>
        <v>883054</v>
      </c>
      <c r="H23" s="4"/>
      <c r="I23" s="19">
        <f>+D23/D15</f>
        <v>4.0033392388327378E-2</v>
      </c>
      <c r="J23" s="19">
        <f t="shared" ref="J23:L23" si="10">+E23/E15</f>
        <v>7.7491860479111926E-2</v>
      </c>
      <c r="K23" s="19">
        <f t="shared" si="10"/>
        <v>9.2750793806494522E-2</v>
      </c>
      <c r="L23" s="19">
        <f t="shared" si="10"/>
        <v>9.8359600312414655E-2</v>
      </c>
    </row>
    <row r="24" spans="3:12" ht="13.5" thickBot="1" x14ac:dyDescent="0.25">
      <c r="C24" s="1" t="s">
        <v>1</v>
      </c>
      <c r="D24" s="25">
        <v>-164520</v>
      </c>
      <c r="E24" s="25">
        <v>-504755</v>
      </c>
      <c r="F24" s="25">
        <v>-889908</v>
      </c>
      <c r="G24" s="25">
        <v>-309069</v>
      </c>
      <c r="I24" s="19">
        <f>-D24/D23</f>
        <v>0.35000085096243849</v>
      </c>
      <c r="J24" s="19">
        <f t="shared" ref="J24:L24" si="11">-E24/E23</f>
        <v>0.35000003467028901</v>
      </c>
      <c r="K24" s="19">
        <f t="shared" si="11"/>
        <v>0.35000017698467667</v>
      </c>
      <c r="L24" s="19">
        <f t="shared" si="11"/>
        <v>0.35000011324335772</v>
      </c>
    </row>
    <row r="25" spans="3:12" ht="13.5" thickTop="1" x14ac:dyDescent="0.2">
      <c r="C25" s="1" t="s">
        <v>51</v>
      </c>
      <c r="D25" s="24">
        <f>+D23+D24</f>
        <v>305536</v>
      </c>
      <c r="E25" s="24">
        <f t="shared" ref="E25:G25" si="12">+E23+E24</f>
        <v>937402</v>
      </c>
      <c r="F25" s="24">
        <f t="shared" si="12"/>
        <v>1652685</v>
      </c>
      <c r="G25" s="24">
        <f t="shared" si="12"/>
        <v>573985</v>
      </c>
      <c r="H25" s="4"/>
      <c r="I25" s="19">
        <f>+D25/D15</f>
        <v>2.6021670985499588E-2</v>
      </c>
      <c r="J25" s="19">
        <f t="shared" ref="J25:L25" si="13">+E25/E15</f>
        <v>5.0369706624757558E-2</v>
      </c>
      <c r="K25" s="19">
        <f t="shared" si="13"/>
        <v>6.0287999558752185E-2</v>
      </c>
      <c r="L25" s="19">
        <f t="shared" si="13"/>
        <v>6.3933729064498124E-2</v>
      </c>
    </row>
    <row r="27" spans="3:12" x14ac:dyDescent="0.2">
      <c r="C27" s="1" t="s">
        <v>52</v>
      </c>
      <c r="D27" s="24">
        <v>0</v>
      </c>
      <c r="E27" s="24">
        <v>0</v>
      </c>
      <c r="F27" s="24">
        <v>300000</v>
      </c>
      <c r="G27" s="32">
        <v>200000</v>
      </c>
    </row>
    <row r="28" spans="3:12" x14ac:dyDescent="0.2">
      <c r="D28" s="24"/>
      <c r="E28" s="24"/>
      <c r="F28" s="24"/>
      <c r="G28" s="24"/>
    </row>
    <row r="30" spans="3:12" x14ac:dyDescent="0.2">
      <c r="D30" s="23">
        <f>+D13</f>
        <v>38352</v>
      </c>
      <c r="E30" s="23">
        <f t="shared" ref="E30:G30" si="14">+E13</f>
        <v>38717</v>
      </c>
      <c r="F30" s="23">
        <f t="shared" si="14"/>
        <v>39082</v>
      </c>
      <c r="G30" s="23">
        <f t="shared" si="14"/>
        <v>39172</v>
      </c>
      <c r="H30" s="3"/>
    </row>
    <row r="31" spans="3:12" x14ac:dyDescent="0.2">
      <c r="D31" s="16"/>
      <c r="E31" s="16"/>
      <c r="F31" s="16"/>
    </row>
    <row r="32" spans="3:12" x14ac:dyDescent="0.2">
      <c r="C32" s="1" t="s">
        <v>42</v>
      </c>
      <c r="D32" s="24">
        <v>563166</v>
      </c>
      <c r="E32" s="24">
        <v>991044</v>
      </c>
      <c r="F32" s="24">
        <v>578628</v>
      </c>
      <c r="G32" s="24">
        <v>86115</v>
      </c>
      <c r="H32" s="4"/>
    </row>
    <row r="33" spans="2:14" x14ac:dyDescent="0.2">
      <c r="C33" s="17" t="s">
        <v>43</v>
      </c>
      <c r="D33" s="24">
        <v>-6093459</v>
      </c>
      <c r="E33" s="24">
        <v>-9216855</v>
      </c>
      <c r="F33" s="24">
        <v>-12640421</v>
      </c>
      <c r="G33" s="24">
        <v>-4045330</v>
      </c>
      <c r="H33" s="4"/>
    </row>
    <row r="34" spans="2:14" x14ac:dyDescent="0.2">
      <c r="C34" s="17" t="s">
        <v>44</v>
      </c>
      <c r="D34" s="24">
        <v>-4135911</v>
      </c>
      <c r="E34" s="24">
        <v>-6207366</v>
      </c>
      <c r="F34" s="24">
        <v>-9017499</v>
      </c>
      <c r="G34" s="24">
        <v>-2925058</v>
      </c>
      <c r="H34" s="4"/>
    </row>
    <row r="35" spans="2:14" ht="13.5" thickBot="1" x14ac:dyDescent="0.25">
      <c r="C35" s="17" t="s">
        <v>45</v>
      </c>
      <c r="D35" s="25">
        <v>-1056744</v>
      </c>
      <c r="E35" s="25">
        <v>-1898264</v>
      </c>
      <c r="F35" s="25">
        <v>-2768730</v>
      </c>
      <c r="G35" s="25">
        <v>-906759</v>
      </c>
      <c r="H35" s="4"/>
    </row>
    <row r="36" spans="2:14" ht="13.5" thickTop="1" x14ac:dyDescent="0.2">
      <c r="C36" s="17" t="s">
        <v>34</v>
      </c>
      <c r="D36" s="24">
        <f>+D32+D33+D34+D35</f>
        <v>-10722948</v>
      </c>
      <c r="E36" s="24">
        <f t="shared" ref="E36:G36" si="15">+E32+E33+E34+E35</f>
        <v>-16331441</v>
      </c>
      <c r="F36" s="24">
        <f t="shared" si="15"/>
        <v>-23848022</v>
      </c>
      <c r="G36" s="24">
        <f t="shared" si="15"/>
        <v>-7791032</v>
      </c>
      <c r="H36" s="4"/>
    </row>
    <row r="40" spans="2:14" x14ac:dyDescent="0.2">
      <c r="B40" s="13" t="s">
        <v>53</v>
      </c>
      <c r="C40" s="8"/>
      <c r="D40" s="8"/>
      <c r="E40" s="8"/>
      <c r="F40" s="8"/>
      <c r="G40" s="8"/>
      <c r="H40" s="8"/>
      <c r="I40" s="8"/>
      <c r="J40" s="8"/>
      <c r="K40" s="8"/>
      <c r="L40" s="8"/>
      <c r="M40" s="8"/>
      <c r="N40" s="8"/>
    </row>
    <row r="43" spans="2:14" x14ac:dyDescent="0.2">
      <c r="D43" s="23">
        <f>+D30</f>
        <v>38352</v>
      </c>
      <c r="E43" s="23">
        <f>+E30</f>
        <v>38717</v>
      </c>
      <c r="F43" s="23">
        <f>+F30</f>
        <v>39082</v>
      </c>
      <c r="G43" s="23">
        <f>+G30</f>
        <v>39172</v>
      </c>
      <c r="H43" s="3"/>
    </row>
    <row r="45" spans="2:14" x14ac:dyDescent="0.2">
      <c r="C45" s="16" t="s">
        <v>54</v>
      </c>
      <c r="D45" s="4"/>
      <c r="E45" s="4"/>
      <c r="F45" s="4"/>
      <c r="G45" s="18"/>
      <c r="I45" s="19"/>
      <c r="J45" s="19"/>
      <c r="K45" s="19"/>
      <c r="L45" s="22"/>
    </row>
    <row r="46" spans="2:14" x14ac:dyDescent="0.2">
      <c r="C46" s="16" t="s">
        <v>55</v>
      </c>
      <c r="D46" s="28">
        <f>+D47+D48+D49</f>
        <v>2597280</v>
      </c>
      <c r="E46" s="28">
        <f t="shared" ref="E46" si="16">+E47+E48+E49</f>
        <v>2821268</v>
      </c>
      <c r="F46" s="28">
        <f t="shared" ref="F46" si="17">+F47+F48+F49</f>
        <v>3781646</v>
      </c>
      <c r="G46" s="28">
        <f t="shared" ref="G46" si="18">+G47+G48+G49</f>
        <v>3839520</v>
      </c>
      <c r="I46" s="19"/>
      <c r="J46" s="24"/>
      <c r="K46" s="24"/>
      <c r="L46" s="24"/>
    </row>
    <row r="47" spans="2:14" x14ac:dyDescent="0.2">
      <c r="C47" s="1" t="s">
        <v>56</v>
      </c>
      <c r="D47" s="24">
        <v>300987</v>
      </c>
      <c r="E47" s="24">
        <v>411410</v>
      </c>
      <c r="F47" s="24">
        <v>533295</v>
      </c>
      <c r="G47" s="26">
        <v>593698</v>
      </c>
      <c r="I47" s="19"/>
      <c r="J47" s="19"/>
      <c r="K47" s="19"/>
      <c r="L47" s="22"/>
    </row>
    <row r="48" spans="2:14" x14ac:dyDescent="0.2">
      <c r="C48" s="1" t="s">
        <v>57</v>
      </c>
      <c r="D48" s="24">
        <v>2277603</v>
      </c>
      <c r="E48" s="24">
        <v>2391168</v>
      </c>
      <c r="F48" s="24">
        <v>2688551</v>
      </c>
      <c r="G48" s="24">
        <v>2686021</v>
      </c>
      <c r="H48" s="4"/>
      <c r="I48" s="19"/>
      <c r="J48" s="19"/>
      <c r="K48" s="19"/>
      <c r="L48" s="22"/>
    </row>
    <row r="49" spans="3:12" x14ac:dyDescent="0.2">
      <c r="C49" s="1" t="s">
        <v>58</v>
      </c>
      <c r="D49" s="24">
        <v>18690</v>
      </c>
      <c r="E49" s="24">
        <v>18690</v>
      </c>
      <c r="F49" s="24">
        <v>559800</v>
      </c>
      <c r="G49" s="26">
        <v>559801</v>
      </c>
      <c r="I49" s="19"/>
      <c r="J49" s="19"/>
      <c r="K49" s="19"/>
      <c r="L49" s="22"/>
    </row>
    <row r="50" spans="3:12" x14ac:dyDescent="0.2">
      <c r="C50" s="16" t="s">
        <v>59</v>
      </c>
      <c r="D50" s="28">
        <f>+D51+D52+D53</f>
        <v>5174219</v>
      </c>
      <c r="E50" s="28">
        <f t="shared" ref="E50:G50" si="19">+E51+E52+E53</f>
        <v>8204588</v>
      </c>
      <c r="F50" s="28">
        <f t="shared" si="19"/>
        <v>11668214</v>
      </c>
      <c r="G50" s="28">
        <f t="shared" si="19"/>
        <v>14222351</v>
      </c>
      <c r="I50" s="19"/>
      <c r="J50" s="19"/>
      <c r="K50" s="19"/>
      <c r="L50" s="22"/>
    </row>
    <row r="51" spans="3:12" x14ac:dyDescent="0.2">
      <c r="C51" s="1" t="s">
        <v>60</v>
      </c>
      <c r="D51" s="24">
        <v>1487407</v>
      </c>
      <c r="E51" s="24">
        <v>2478451</v>
      </c>
      <c r="F51" s="24">
        <v>3057079</v>
      </c>
      <c r="G51" s="26">
        <v>3143194</v>
      </c>
      <c r="I51" s="19"/>
      <c r="J51" s="19"/>
      <c r="K51" s="19"/>
      <c r="L51" s="22"/>
    </row>
    <row r="52" spans="3:12" x14ac:dyDescent="0.2">
      <c r="C52" s="1" t="s">
        <v>61</v>
      </c>
      <c r="D52" s="24">
        <f>3470366</f>
        <v>3470366</v>
      </c>
      <c r="E52" s="24">
        <f>5441384</f>
        <v>5441384</v>
      </c>
      <c r="F52" s="24">
        <f>8276523</f>
        <v>8276523</v>
      </c>
      <c r="G52" s="24">
        <f>10992832</f>
        <v>10992832</v>
      </c>
      <c r="H52" s="4"/>
      <c r="I52" s="19"/>
      <c r="J52" s="19"/>
      <c r="K52" s="19"/>
      <c r="L52" s="22"/>
    </row>
    <row r="53" spans="3:12" ht="13.5" thickBot="1" x14ac:dyDescent="0.25">
      <c r="C53" s="1" t="s">
        <v>62</v>
      </c>
      <c r="D53" s="25">
        <v>216446</v>
      </c>
      <c r="E53" s="25">
        <v>284753</v>
      </c>
      <c r="F53" s="25">
        <v>334612</v>
      </c>
      <c r="G53" s="27">
        <v>86325</v>
      </c>
      <c r="I53" s="19"/>
      <c r="J53" s="19"/>
      <c r="K53" s="19"/>
      <c r="L53" s="22"/>
    </row>
    <row r="54" spans="3:12" ht="13.5" thickTop="1" x14ac:dyDescent="0.2">
      <c r="C54" s="16" t="s">
        <v>36</v>
      </c>
      <c r="D54" s="28">
        <f>+D50+D46</f>
        <v>7771499</v>
      </c>
      <c r="E54" s="28">
        <f t="shared" ref="E54:G54" si="20">+E50+E46</f>
        <v>11025856</v>
      </c>
      <c r="F54" s="28">
        <f t="shared" si="20"/>
        <v>15449860</v>
      </c>
      <c r="G54" s="28">
        <f t="shared" si="20"/>
        <v>18061871</v>
      </c>
      <c r="H54" s="4"/>
      <c r="I54" s="19"/>
      <c r="J54" s="19"/>
      <c r="K54" s="19"/>
      <c r="L54" s="22"/>
    </row>
    <row r="55" spans="3:12" x14ac:dyDescent="0.2">
      <c r="D55" s="24"/>
      <c r="E55" s="24"/>
      <c r="F55" s="24"/>
      <c r="G55" s="26"/>
    </row>
    <row r="56" spans="3:12" x14ac:dyDescent="0.2">
      <c r="C56" s="16" t="s">
        <v>75</v>
      </c>
      <c r="D56" s="24"/>
      <c r="E56" s="24"/>
      <c r="F56" s="24"/>
      <c r="G56" s="24"/>
    </row>
    <row r="57" spans="3:12" x14ac:dyDescent="0.2">
      <c r="C57" s="16" t="s">
        <v>64</v>
      </c>
      <c r="D57" s="28">
        <f>+D58+D59</f>
        <v>1121107</v>
      </c>
      <c r="E57" s="28">
        <f t="shared" ref="E57:G57" si="21">+E58+E59</f>
        <v>2058509</v>
      </c>
      <c r="F57" s="28">
        <f t="shared" si="21"/>
        <v>3411194</v>
      </c>
      <c r="G57" s="28">
        <f t="shared" si="21"/>
        <v>3985180</v>
      </c>
      <c r="I57" s="19"/>
      <c r="J57" s="19"/>
      <c r="K57" s="19"/>
      <c r="L57" s="19"/>
    </row>
    <row r="58" spans="3:12" x14ac:dyDescent="0.2">
      <c r="C58" s="1" t="s">
        <v>65</v>
      </c>
      <c r="D58" s="24">
        <v>120000</v>
      </c>
      <c r="E58" s="24">
        <v>120000</v>
      </c>
      <c r="F58" s="24">
        <v>120000</v>
      </c>
      <c r="G58" s="24">
        <v>120000</v>
      </c>
      <c r="I58" s="19"/>
      <c r="J58" s="19"/>
      <c r="K58" s="19"/>
      <c r="L58" s="19"/>
    </row>
    <row r="59" spans="3:12" x14ac:dyDescent="0.2">
      <c r="C59" s="1" t="s">
        <v>66</v>
      </c>
      <c r="D59" s="24">
        <v>1001107</v>
      </c>
      <c r="E59" s="24">
        <v>1938509</v>
      </c>
      <c r="F59" s="24">
        <v>3291194</v>
      </c>
      <c r="G59" s="26">
        <v>3865180</v>
      </c>
      <c r="I59" s="19"/>
      <c r="J59" s="19"/>
      <c r="K59" s="19"/>
      <c r="L59" s="19"/>
    </row>
    <row r="60" spans="3:12" x14ac:dyDescent="0.2">
      <c r="C60" s="16" t="s">
        <v>63</v>
      </c>
      <c r="D60" s="28">
        <f>+D64+D61</f>
        <v>6650392</v>
      </c>
      <c r="E60" s="28">
        <f t="shared" ref="E60:G60" si="22">+E64+E61</f>
        <v>8967347</v>
      </c>
      <c r="F60" s="28">
        <f t="shared" si="22"/>
        <v>12038666</v>
      </c>
      <c r="G60" s="28">
        <f t="shared" si="22"/>
        <v>14076691</v>
      </c>
      <c r="I60" s="19"/>
      <c r="J60" s="19"/>
      <c r="K60" s="19"/>
      <c r="L60" s="19"/>
    </row>
    <row r="61" spans="3:12" x14ac:dyDescent="0.2">
      <c r="C61" s="16" t="s">
        <v>67</v>
      </c>
      <c r="D61" s="28">
        <f>+D62+D63</f>
        <v>1700502</v>
      </c>
      <c r="E61" s="28">
        <f t="shared" ref="E61:G61" si="23">+E62+E63</f>
        <v>1344498</v>
      </c>
      <c r="F61" s="28">
        <f t="shared" si="23"/>
        <v>1085808</v>
      </c>
      <c r="G61" s="28">
        <f t="shared" si="23"/>
        <v>927118</v>
      </c>
      <c r="I61" s="19"/>
      <c r="J61" s="19"/>
      <c r="K61" s="19"/>
      <c r="L61" s="19"/>
    </row>
    <row r="62" spans="3:12" x14ac:dyDescent="0.2">
      <c r="C62" s="1" t="s">
        <v>68</v>
      </c>
      <c r="D62" s="24">
        <v>1700502</v>
      </c>
      <c r="E62" s="24">
        <v>1344498</v>
      </c>
      <c r="F62" s="24">
        <v>1085808</v>
      </c>
      <c r="G62" s="26">
        <v>927118</v>
      </c>
      <c r="H62" s="4"/>
      <c r="I62" s="19"/>
      <c r="J62" s="19"/>
      <c r="K62" s="19"/>
      <c r="L62" s="19"/>
    </row>
    <row r="63" spans="3:12" x14ac:dyDescent="0.2">
      <c r="C63" s="1" t="s">
        <v>69</v>
      </c>
      <c r="D63" s="24">
        <v>0</v>
      </c>
      <c r="E63" s="24"/>
      <c r="F63" s="24"/>
      <c r="G63" s="24"/>
      <c r="I63" s="19"/>
      <c r="J63" s="19"/>
      <c r="K63" s="19"/>
      <c r="L63" s="19"/>
    </row>
    <row r="64" spans="3:12" x14ac:dyDescent="0.2">
      <c r="C64" s="16" t="s">
        <v>70</v>
      </c>
      <c r="D64" s="28">
        <f>+D65+D66+D67</f>
        <v>4949890</v>
      </c>
      <c r="E64" s="28">
        <f t="shared" ref="E64:G64" si="24">+E65+E66+E67</f>
        <v>7622849</v>
      </c>
      <c r="F64" s="28">
        <f t="shared" si="24"/>
        <v>10952858</v>
      </c>
      <c r="G64" s="28">
        <f t="shared" si="24"/>
        <v>13149573</v>
      </c>
      <c r="I64" s="19"/>
      <c r="J64" s="19"/>
      <c r="K64" s="19"/>
      <c r="L64" s="19"/>
    </row>
    <row r="65" spans="2:14" x14ac:dyDescent="0.2">
      <c r="C65" s="1" t="s">
        <v>71</v>
      </c>
      <c r="D65" s="24">
        <v>3630190</v>
      </c>
      <c r="E65" s="24">
        <v>5228398</v>
      </c>
      <c r="F65" s="24">
        <v>7295347</v>
      </c>
      <c r="G65" s="24">
        <v>8378440</v>
      </c>
      <c r="I65" s="19"/>
      <c r="J65" s="19"/>
      <c r="K65" s="19"/>
      <c r="L65" s="19"/>
    </row>
    <row r="66" spans="2:14" x14ac:dyDescent="0.2">
      <c r="C66" s="1" t="s">
        <v>72</v>
      </c>
      <c r="D66" s="24">
        <v>1026372</v>
      </c>
      <c r="E66" s="24">
        <v>1640348</v>
      </c>
      <c r="F66" s="24">
        <v>2394270</v>
      </c>
      <c r="G66" s="26">
        <v>3389088</v>
      </c>
      <c r="I66" s="19"/>
      <c r="J66" s="19"/>
      <c r="K66" s="19"/>
      <c r="L66" s="19"/>
    </row>
    <row r="67" spans="2:14" ht="13.5" thickBot="1" x14ac:dyDescent="0.25">
      <c r="C67" s="1" t="s">
        <v>73</v>
      </c>
      <c r="D67" s="25">
        <v>293328</v>
      </c>
      <c r="E67" s="25">
        <v>754103</v>
      </c>
      <c r="F67" s="25">
        <v>1263241</v>
      </c>
      <c r="G67" s="25">
        <v>1382045</v>
      </c>
      <c r="H67" s="4"/>
      <c r="I67" s="19"/>
      <c r="J67" s="19"/>
      <c r="K67" s="19"/>
      <c r="L67" s="19"/>
    </row>
    <row r="68" spans="2:14" ht="13.5" thickTop="1" x14ac:dyDescent="0.2">
      <c r="C68" s="16" t="s">
        <v>74</v>
      </c>
      <c r="D68" s="28">
        <f>+D57+D60</f>
        <v>7771499</v>
      </c>
      <c r="E68" s="28">
        <f t="shared" ref="E68:G68" si="25">+E57+E60</f>
        <v>11025856</v>
      </c>
      <c r="F68" s="28">
        <f t="shared" si="25"/>
        <v>15449860</v>
      </c>
      <c r="G68" s="28">
        <f t="shared" si="25"/>
        <v>18061871</v>
      </c>
    </row>
    <row r="69" spans="2:14" x14ac:dyDescent="0.2">
      <c r="G69" s="18"/>
    </row>
    <row r="72" spans="2:14" x14ac:dyDescent="0.2">
      <c r="B72" s="13" t="s">
        <v>76</v>
      </c>
      <c r="C72" s="8"/>
      <c r="D72" s="8"/>
      <c r="E72" s="8"/>
      <c r="F72" s="8"/>
      <c r="G72" s="8"/>
      <c r="H72" s="8"/>
      <c r="I72" s="8"/>
      <c r="J72" s="8"/>
      <c r="K72" s="8"/>
      <c r="L72" s="8"/>
      <c r="M72" s="8"/>
      <c r="N72" s="8"/>
    </row>
    <row r="74" spans="2:14" x14ac:dyDescent="0.2">
      <c r="D74" s="23">
        <f>+D43</f>
        <v>38352</v>
      </c>
      <c r="E74" s="23">
        <f t="shared" ref="E74:G74" si="26">+E43</f>
        <v>38717</v>
      </c>
      <c r="F74" s="23">
        <f t="shared" si="26"/>
        <v>39082</v>
      </c>
      <c r="G74" s="23">
        <f t="shared" si="26"/>
        <v>39172</v>
      </c>
    </row>
    <row r="76" spans="2:14" x14ac:dyDescent="0.2">
      <c r="C76" s="16" t="s">
        <v>77</v>
      </c>
      <c r="D76" s="19"/>
      <c r="E76" s="19"/>
      <c r="F76" s="19"/>
      <c r="G76" s="19"/>
    </row>
    <row r="77" spans="2:14" x14ac:dyDescent="0.2">
      <c r="C77" s="1" t="s">
        <v>78</v>
      </c>
      <c r="D77" s="19">
        <f>+D25/D57</f>
        <v>0.27253063266931704</v>
      </c>
      <c r="E77" s="19">
        <f t="shared" ref="E77:F77" si="27">+E25/E57</f>
        <v>0.45537911177459023</v>
      </c>
      <c r="F77" s="19">
        <f t="shared" si="27"/>
        <v>0.48448871568137142</v>
      </c>
      <c r="G77" s="19">
        <f>+(G25*4)/G57</f>
        <v>0.57611952283209289</v>
      </c>
    </row>
    <row r="78" spans="2:14" x14ac:dyDescent="0.2">
      <c r="C78" s="1" t="s">
        <v>79</v>
      </c>
      <c r="D78" s="19">
        <f>+D25/D54</f>
        <v>3.9314937826023008E-2</v>
      </c>
      <c r="E78" s="19">
        <f t="shared" ref="E78:F78" si="28">+E25/E54</f>
        <v>8.5018523731853562E-2</v>
      </c>
      <c r="F78" s="19">
        <f t="shared" si="28"/>
        <v>0.1069708722279684</v>
      </c>
      <c r="G78" s="19">
        <f>+(G25*4)/G54</f>
        <v>0.12711529165500074</v>
      </c>
    </row>
    <row r="79" spans="2:14" x14ac:dyDescent="0.2">
      <c r="C79" s="1" t="s">
        <v>80</v>
      </c>
      <c r="D79" s="19">
        <f>+D25/D15</f>
        <v>2.6021670985499588E-2</v>
      </c>
      <c r="E79" s="19">
        <f t="shared" ref="E79:G79" si="29">+E25/E15</f>
        <v>5.0369706624757558E-2</v>
      </c>
      <c r="F79" s="19">
        <f t="shared" si="29"/>
        <v>6.0287999558752185E-2</v>
      </c>
      <c r="G79" s="19">
        <f t="shared" si="29"/>
        <v>6.3933729064498124E-2</v>
      </c>
    </row>
    <row r="80" spans="2:14" x14ac:dyDescent="0.2">
      <c r="D80" s="19"/>
      <c r="E80" s="19"/>
      <c r="F80" s="19"/>
      <c r="G80" s="19"/>
    </row>
    <row r="81" spans="3:12" x14ac:dyDescent="0.2">
      <c r="C81" s="16" t="s">
        <v>81</v>
      </c>
    </row>
    <row r="82" spans="3:12" x14ac:dyDescent="0.2">
      <c r="C82" s="1" t="s">
        <v>82</v>
      </c>
      <c r="D82" s="19">
        <f>+D57/D60</f>
        <v>0.16857758159218283</v>
      </c>
      <c r="E82" s="19">
        <f t="shared" ref="E82:G82" si="30">+E57/E60</f>
        <v>0.22955607717644919</v>
      </c>
      <c r="F82" s="19">
        <f t="shared" si="30"/>
        <v>0.28335315557388169</v>
      </c>
      <c r="G82" s="19">
        <f t="shared" si="30"/>
        <v>0.28310488594229993</v>
      </c>
    </row>
    <row r="83" spans="3:12" x14ac:dyDescent="0.2">
      <c r="C83" s="1" t="s">
        <v>83</v>
      </c>
      <c r="D83" s="19">
        <f>+D60/D68</f>
        <v>0.85574121543347048</v>
      </c>
      <c r="E83" s="19">
        <f t="shared" ref="E83:G83" si="31">+E60/E68</f>
        <v>0.81330166111365865</v>
      </c>
      <c r="F83" s="19">
        <f t="shared" si="31"/>
        <v>0.77920874363910098</v>
      </c>
      <c r="G83" s="19">
        <f t="shared" si="31"/>
        <v>0.77935951375137158</v>
      </c>
    </row>
    <row r="84" spans="3:12" x14ac:dyDescent="0.2">
      <c r="C84" s="1" t="s">
        <v>84</v>
      </c>
      <c r="D84" s="4">
        <f>+D50/D64</f>
        <v>1.0453199970100346</v>
      </c>
      <c r="E84" s="4">
        <f t="shared" ref="E84:G84" si="32">+E50/E64</f>
        <v>1.0763151677279714</v>
      </c>
      <c r="F84" s="4">
        <f t="shared" si="32"/>
        <v>1.0653122682682457</v>
      </c>
      <c r="G84" s="4">
        <f t="shared" si="32"/>
        <v>1.0815827251576915</v>
      </c>
    </row>
    <row r="85" spans="3:12" x14ac:dyDescent="0.2">
      <c r="C85" s="1" t="s">
        <v>85</v>
      </c>
      <c r="D85" s="18">
        <f>+(D50-D51)/D64</f>
        <v>0.74482705676287753</v>
      </c>
      <c r="E85" s="18">
        <f t="shared" ref="E85:G85" si="33">+(E50-E51)/E64</f>
        <v>0.75118069372750262</v>
      </c>
      <c r="F85" s="18">
        <f t="shared" si="33"/>
        <v>0.78619982108779274</v>
      </c>
      <c r="G85" s="18">
        <f t="shared" si="33"/>
        <v>0.84254880367598251</v>
      </c>
    </row>
    <row r="87" spans="3:12" x14ac:dyDescent="0.2">
      <c r="C87" s="16" t="s">
        <v>86</v>
      </c>
      <c r="D87" s="19"/>
      <c r="E87" s="19"/>
      <c r="F87" s="19"/>
      <c r="G87" s="19"/>
    </row>
    <row r="88" spans="3:12" x14ac:dyDescent="0.2">
      <c r="C88" s="1" t="s">
        <v>88</v>
      </c>
      <c r="D88" s="24">
        <f>+((D52/(1+$D$95))/D15)*365</f>
        <v>92.999999835539043</v>
      </c>
      <c r="E88" s="24">
        <f t="shared" ref="E88:F88" si="34">+((E52/(1+$D$95))/E15)*365</f>
        <v>91.999993374127754</v>
      </c>
      <c r="F88" s="24">
        <f t="shared" si="34"/>
        <v>94.999996591117124</v>
      </c>
      <c r="G88" s="24">
        <f>+((G52/(1+$D$95))/(G15*4))*365</f>
        <v>96.319444210790508</v>
      </c>
      <c r="I88" s="31">
        <v>90</v>
      </c>
    </row>
    <row r="89" spans="3:12" x14ac:dyDescent="0.2">
      <c r="C89" s="1" t="s">
        <v>89</v>
      </c>
      <c r="D89" s="29">
        <f>-((D66/(1+$D$95))/D33)*365</f>
        <v>52.99998877824396</v>
      </c>
      <c r="E89" s="29">
        <f t="shared" ref="E89:F89" si="35">-((E66/(1+$D$95))/E33)*365</f>
        <v>56.000011148989614</v>
      </c>
      <c r="F89" s="29">
        <f t="shared" si="35"/>
        <v>59.600027535093368</v>
      </c>
      <c r="G89" s="29">
        <f>-((G66/(1+$D$95))/(G33*4))*365</f>
        <v>65.902785988134298</v>
      </c>
      <c r="I89" s="31">
        <v>45</v>
      </c>
      <c r="J89" s="33">
        <v>0.02</v>
      </c>
      <c r="K89" s="31">
        <v>5</v>
      </c>
      <c r="L89" s="33">
        <v>0.5</v>
      </c>
    </row>
    <row r="90" spans="3:12" x14ac:dyDescent="0.2">
      <c r="C90" s="1" t="s">
        <v>90</v>
      </c>
      <c r="D90" s="26">
        <f>-(D51/D36)*365</f>
        <v>50.63006507165754</v>
      </c>
      <c r="E90" s="26">
        <f t="shared" ref="E90:F90" si="36">-(E51/E36)*365</f>
        <v>55.392210338328383</v>
      </c>
      <c r="F90" s="26">
        <f t="shared" si="36"/>
        <v>46.789366220812781</v>
      </c>
      <c r="G90" s="26">
        <f>-(G51/(G36*4))*365</f>
        <v>36.81366634099308</v>
      </c>
      <c r="I90" s="31">
        <v>30</v>
      </c>
    </row>
    <row r="91" spans="3:12" x14ac:dyDescent="0.2">
      <c r="C91" s="1" t="s">
        <v>91</v>
      </c>
      <c r="D91" s="24">
        <f>-D53/((+D33+D34+D35)/365)</f>
        <v>6.9999992911643458</v>
      </c>
      <c r="E91" s="24">
        <f t="shared" ref="E91:G91" si="37">-E53/((+E33+E34+E35)/365)</f>
        <v>5.9999962476515352</v>
      </c>
      <c r="F91" s="24">
        <f t="shared" si="37"/>
        <v>5.0000053220560332</v>
      </c>
      <c r="G91" s="24">
        <f t="shared" si="37"/>
        <v>4.0000046971320957</v>
      </c>
      <c r="I91" s="31">
        <v>7</v>
      </c>
    </row>
    <row r="92" spans="3:12" x14ac:dyDescent="0.2">
      <c r="C92" s="1" t="s">
        <v>92</v>
      </c>
      <c r="D92" s="24">
        <f>+D88+D90-D89</f>
        <v>90.630076128952624</v>
      </c>
      <c r="E92" s="24">
        <f t="shared" ref="E92:G92" si="38">+E88+E90-E89</f>
        <v>91.392192563466523</v>
      </c>
      <c r="F92" s="24">
        <f t="shared" si="38"/>
        <v>82.189335276836516</v>
      </c>
      <c r="G92" s="24">
        <f t="shared" si="38"/>
        <v>67.230324563649305</v>
      </c>
      <c r="I92" s="31"/>
    </row>
    <row r="93" spans="3:12" x14ac:dyDescent="0.2">
      <c r="D93" s="4"/>
      <c r="E93" s="4"/>
      <c r="F93" s="4"/>
      <c r="G93" s="4"/>
    </row>
    <row r="94" spans="3:12" x14ac:dyDescent="0.2">
      <c r="C94" s="1" t="s">
        <v>37</v>
      </c>
      <c r="D94" s="19">
        <v>0.35</v>
      </c>
      <c r="E94" s="4"/>
      <c r="F94" s="4"/>
      <c r="G94" s="4"/>
    </row>
    <row r="95" spans="3:12" x14ac:dyDescent="0.2">
      <c r="C95" s="1" t="s">
        <v>87</v>
      </c>
      <c r="D95" s="19">
        <v>0.16</v>
      </c>
      <c r="E95" s="18"/>
      <c r="F95" s="18"/>
      <c r="G95" s="18"/>
    </row>
    <row r="97" spans="2:14" x14ac:dyDescent="0.2">
      <c r="D97" s="4"/>
      <c r="E97" s="4"/>
      <c r="F97" s="4"/>
      <c r="G97" s="4"/>
    </row>
    <row r="98" spans="2:14" x14ac:dyDescent="0.2">
      <c r="D98" s="4"/>
      <c r="E98" s="4"/>
      <c r="F98" s="4"/>
      <c r="G98" s="4"/>
    </row>
    <row r="99" spans="2:14" x14ac:dyDescent="0.2">
      <c r="B99" s="13" t="s">
        <v>106</v>
      </c>
      <c r="C99" s="8"/>
      <c r="D99" s="8"/>
      <c r="E99" s="8"/>
      <c r="F99" s="8"/>
      <c r="G99" s="8"/>
      <c r="H99" s="8"/>
      <c r="I99" s="8"/>
      <c r="J99" s="8"/>
      <c r="K99" s="8"/>
      <c r="L99" s="8"/>
      <c r="M99" s="8"/>
      <c r="N99" s="8"/>
    </row>
    <row r="101" spans="2:14" x14ac:dyDescent="0.2">
      <c r="D101" s="23">
        <f>+D74</f>
        <v>38352</v>
      </c>
      <c r="E101" s="23">
        <f t="shared" ref="E101:G101" si="39">+E74</f>
        <v>38717</v>
      </c>
      <c r="F101" s="23">
        <f t="shared" si="39"/>
        <v>39082</v>
      </c>
      <c r="G101" s="23">
        <f t="shared" si="39"/>
        <v>39172</v>
      </c>
      <c r="H101" s="30" t="s">
        <v>0</v>
      </c>
    </row>
    <row r="103" spans="2:14" x14ac:dyDescent="0.2">
      <c r="C103" s="16" t="s">
        <v>93</v>
      </c>
    </row>
    <row r="104" spans="2:14" x14ac:dyDescent="0.2">
      <c r="C104" s="1" t="s">
        <v>35</v>
      </c>
      <c r="D104" s="26"/>
      <c r="E104" s="26"/>
      <c r="F104" s="26"/>
      <c r="G104" s="26"/>
      <c r="I104" s="1" t="s">
        <v>0</v>
      </c>
    </row>
    <row r="105" spans="2:14" x14ac:dyDescent="0.2">
      <c r="C105" s="1" t="s">
        <v>94</v>
      </c>
      <c r="D105" s="26"/>
      <c r="E105" s="26"/>
      <c r="F105" s="26"/>
      <c r="G105" s="26"/>
    </row>
    <row r="106" spans="2:14" ht="13.5" thickBot="1" x14ac:dyDescent="0.25">
      <c r="C106" s="1" t="s">
        <v>95</v>
      </c>
      <c r="D106" s="27"/>
      <c r="E106" s="27"/>
      <c r="F106" s="27"/>
      <c r="G106" s="27"/>
    </row>
    <row r="107" spans="2:14" ht="13.5" thickTop="1" x14ac:dyDescent="0.2">
      <c r="C107" s="1" t="s">
        <v>93</v>
      </c>
      <c r="D107" s="26"/>
      <c r="E107" s="26"/>
      <c r="F107" s="26"/>
      <c r="G107" s="26"/>
    </row>
    <row r="109" spans="2:14" x14ac:dyDescent="0.2">
      <c r="C109" s="1" t="s">
        <v>105</v>
      </c>
      <c r="E109" s="19"/>
      <c r="F109" s="19"/>
      <c r="G109" s="19"/>
    </row>
    <row r="110" spans="2:14" x14ac:dyDescent="0.2">
      <c r="C110" s="1" t="s">
        <v>96</v>
      </c>
      <c r="D110" s="19"/>
      <c r="E110" s="19"/>
      <c r="F110" s="19"/>
      <c r="G110" s="19"/>
    </row>
    <row r="111" spans="2:14" x14ac:dyDescent="0.2">
      <c r="C111" s="1" t="s">
        <v>101</v>
      </c>
      <c r="E111" s="19"/>
      <c r="F111" s="19"/>
      <c r="G111" s="19"/>
    </row>
    <row r="112" spans="2:14" x14ac:dyDescent="0.2">
      <c r="C112" s="1" t="s">
        <v>103</v>
      </c>
      <c r="E112" s="29"/>
      <c r="F112" s="29"/>
      <c r="G112" s="29"/>
    </row>
    <row r="114" spans="2:14" x14ac:dyDescent="0.2">
      <c r="C114" s="16" t="s">
        <v>97</v>
      </c>
    </row>
    <row r="115" spans="2:14" x14ac:dyDescent="0.2">
      <c r="C115" s="1" t="s">
        <v>98</v>
      </c>
      <c r="D115" s="26"/>
      <c r="E115" s="26"/>
      <c r="F115" s="26"/>
      <c r="G115" s="26"/>
    </row>
    <row r="116" spans="2:14" x14ac:dyDescent="0.2">
      <c r="C116" s="1" t="s">
        <v>99</v>
      </c>
      <c r="D116" s="26"/>
      <c r="E116" s="26"/>
      <c r="F116" s="26"/>
      <c r="G116" s="26"/>
    </row>
    <row r="117" spans="2:14" ht="13.5" thickBot="1" x14ac:dyDescent="0.25">
      <c r="C117" s="1" t="s">
        <v>55</v>
      </c>
      <c r="D117" s="27"/>
      <c r="E117" s="27"/>
      <c r="F117" s="27"/>
      <c r="G117" s="27"/>
    </row>
    <row r="118" spans="2:14" ht="13.5" thickTop="1" x14ac:dyDescent="0.2">
      <c r="C118" s="1" t="s">
        <v>97</v>
      </c>
      <c r="D118" s="26"/>
      <c r="E118" s="26"/>
      <c r="F118" s="26"/>
      <c r="G118" s="26"/>
    </row>
    <row r="119" spans="2:14" x14ac:dyDescent="0.2">
      <c r="D119" s="26"/>
      <c r="E119" s="26"/>
      <c r="F119" s="26"/>
      <c r="G119" s="26"/>
    </row>
    <row r="120" spans="2:14" x14ac:dyDescent="0.2">
      <c r="C120" s="1" t="s">
        <v>102</v>
      </c>
      <c r="D120" s="26"/>
      <c r="E120" s="19"/>
      <c r="F120" s="19"/>
      <c r="G120" s="19"/>
    </row>
    <row r="121" spans="2:14" x14ac:dyDescent="0.2">
      <c r="C121" s="1" t="s">
        <v>104</v>
      </c>
      <c r="E121" s="26"/>
      <c r="F121" s="26"/>
      <c r="G121" s="26"/>
    </row>
    <row r="122" spans="2:14" ht="13.5" thickBot="1" x14ac:dyDescent="0.25">
      <c r="D122" s="20"/>
      <c r="E122" s="20"/>
      <c r="F122" s="20"/>
      <c r="G122" s="20"/>
    </row>
    <row r="123" spans="2:14" ht="13.5" thickTop="1" x14ac:dyDescent="0.2">
      <c r="C123" s="1" t="s">
        <v>100</v>
      </c>
      <c r="D123" s="26"/>
      <c r="E123" s="26"/>
      <c r="F123" s="26"/>
      <c r="G123" s="26"/>
    </row>
    <row r="124" spans="2:14" x14ac:dyDescent="0.2">
      <c r="D124" s="26"/>
      <c r="E124" s="26"/>
      <c r="F124" s="26"/>
      <c r="G124" s="26"/>
    </row>
    <row r="125" spans="2:14" x14ac:dyDescent="0.2">
      <c r="C125" s="1" t="s">
        <v>0</v>
      </c>
      <c r="E125" s="19"/>
      <c r="F125" s="19"/>
      <c r="G125" s="19"/>
    </row>
    <row r="126" spans="2:14" x14ac:dyDescent="0.2">
      <c r="C126" s="1" t="s">
        <v>0</v>
      </c>
      <c r="E126" s="26"/>
      <c r="F126" s="26"/>
      <c r="G126" s="26"/>
    </row>
    <row r="127" spans="2:14" x14ac:dyDescent="0.2">
      <c r="B127" s="13" t="s">
        <v>118</v>
      </c>
      <c r="C127" s="8"/>
      <c r="D127" s="8"/>
      <c r="E127" s="8"/>
      <c r="F127" s="8"/>
      <c r="G127" s="8"/>
      <c r="H127" s="8"/>
      <c r="I127" s="8"/>
      <c r="J127" s="8"/>
      <c r="K127" s="8"/>
      <c r="L127" s="8"/>
      <c r="M127" s="8"/>
      <c r="N127" s="8"/>
    </row>
    <row r="129" spans="3:9" x14ac:dyDescent="0.2">
      <c r="D129" s="23">
        <f>+D101</f>
        <v>38352</v>
      </c>
      <c r="E129" s="23">
        <f t="shared" ref="E129:G129" si="40">+E101</f>
        <v>38717</v>
      </c>
      <c r="F129" s="23">
        <f t="shared" si="40"/>
        <v>39082</v>
      </c>
      <c r="G129" s="23">
        <f t="shared" si="40"/>
        <v>39172</v>
      </c>
    </row>
    <row r="131" spans="3:9" x14ac:dyDescent="0.2">
      <c r="C131" s="1" t="s">
        <v>107</v>
      </c>
      <c r="D131" s="26"/>
      <c r="E131" s="26"/>
      <c r="F131" s="26"/>
      <c r="G131" s="26"/>
    </row>
    <row r="132" spans="3:9" ht="13.5" thickBot="1" x14ac:dyDescent="0.25">
      <c r="C132" s="1" t="s">
        <v>108</v>
      </c>
      <c r="D132" s="25"/>
      <c r="E132" s="25"/>
      <c r="F132" s="25"/>
      <c r="G132" s="25"/>
      <c r="I132" s="1" t="s">
        <v>0</v>
      </c>
    </row>
    <row r="133" spans="3:9" ht="13.5" thickTop="1" x14ac:dyDescent="0.2">
      <c r="C133" s="1" t="s">
        <v>109</v>
      </c>
      <c r="D133" s="26"/>
      <c r="E133" s="26"/>
      <c r="F133" s="26"/>
      <c r="G133" s="26"/>
    </row>
    <row r="134" spans="3:9" x14ac:dyDescent="0.2">
      <c r="D134" s="26"/>
      <c r="E134" s="26"/>
      <c r="F134" s="26"/>
      <c r="G134" s="26"/>
    </row>
    <row r="135" spans="3:9" x14ac:dyDescent="0.2">
      <c r="D135" s="26"/>
      <c r="E135" s="26"/>
      <c r="F135" s="26"/>
      <c r="G135" s="26"/>
    </row>
    <row r="136" spans="3:9" x14ac:dyDescent="0.2">
      <c r="D136" s="23"/>
      <c r="E136" s="23"/>
      <c r="F136" s="23"/>
      <c r="G136" s="23"/>
    </row>
    <row r="137" spans="3:9" x14ac:dyDescent="0.2">
      <c r="D137" s="26"/>
      <c r="E137" s="26"/>
      <c r="F137" s="26"/>
      <c r="G137" s="26"/>
    </row>
    <row r="138" spans="3:9" x14ac:dyDescent="0.2">
      <c r="C138" s="1" t="s">
        <v>35</v>
      </c>
      <c r="D138" s="26"/>
      <c r="E138" s="26"/>
      <c r="F138" s="26"/>
      <c r="G138" s="26"/>
    </row>
    <row r="139" spans="3:9" x14ac:dyDescent="0.2">
      <c r="C139" s="1" t="s">
        <v>119</v>
      </c>
      <c r="D139" s="26"/>
      <c r="E139" s="26"/>
      <c r="F139" s="26"/>
      <c r="G139" s="26"/>
    </row>
    <row r="140" spans="3:9" ht="13.5" thickBot="1" x14ac:dyDescent="0.25">
      <c r="C140" s="1" t="s">
        <v>95</v>
      </c>
      <c r="D140" s="27"/>
      <c r="E140" s="27"/>
      <c r="F140" s="27"/>
      <c r="G140" s="27"/>
    </row>
    <row r="141" spans="3:9" ht="13.5" thickTop="1" x14ac:dyDescent="0.2">
      <c r="C141" s="1" t="s">
        <v>118</v>
      </c>
      <c r="D141" s="26"/>
      <c r="E141" s="26"/>
      <c r="F141" s="26"/>
      <c r="G141" s="26"/>
    </row>
    <row r="142" spans="3:9" x14ac:dyDescent="0.2">
      <c r="D142" s="26"/>
      <c r="E142" s="26"/>
      <c r="F142" s="26"/>
      <c r="G142" s="26"/>
    </row>
    <row r="143" spans="3:9" x14ac:dyDescent="0.2">
      <c r="C143" s="1" t="s">
        <v>120</v>
      </c>
      <c r="D143" s="19"/>
      <c r="E143" s="19"/>
      <c r="F143" s="19"/>
      <c r="G143" s="19"/>
    </row>
    <row r="144" spans="3:9" ht="13.5" thickBot="1" x14ac:dyDescent="0.25">
      <c r="D144" s="34"/>
      <c r="E144" s="34"/>
      <c r="F144" s="34"/>
      <c r="G144" s="34"/>
    </row>
    <row r="145" spans="2:14" ht="13.5" thickTop="1" x14ac:dyDescent="0.2">
      <c r="C145" s="1" t="s">
        <v>125</v>
      </c>
      <c r="D145" s="26"/>
      <c r="E145" s="26"/>
      <c r="F145" s="26"/>
      <c r="G145" s="26"/>
    </row>
    <row r="146" spans="2:14" x14ac:dyDescent="0.2">
      <c r="D146" s="26"/>
      <c r="E146" s="26"/>
      <c r="F146" s="26"/>
      <c r="G146" s="26"/>
    </row>
    <row r="147" spans="2:14" x14ac:dyDescent="0.2">
      <c r="D147" s="26"/>
      <c r="E147" s="26"/>
      <c r="F147" s="26"/>
      <c r="G147" s="26"/>
    </row>
    <row r="150" spans="2:14" x14ac:dyDescent="0.2">
      <c r="B150" s="13" t="s">
        <v>121</v>
      </c>
      <c r="C150" s="8"/>
      <c r="D150" s="8"/>
      <c r="E150" s="8"/>
      <c r="F150" s="8"/>
      <c r="G150" s="8"/>
      <c r="H150" s="8"/>
      <c r="I150" s="8"/>
      <c r="J150" s="8"/>
      <c r="K150" s="8"/>
      <c r="L150" s="8"/>
      <c r="M150" s="8"/>
      <c r="N150" s="8"/>
    </row>
    <row r="152" spans="2:14" x14ac:dyDescent="0.2">
      <c r="D152" s="3" t="s">
        <v>111</v>
      </c>
      <c r="E152" s="3" t="s">
        <v>112</v>
      </c>
    </row>
    <row r="153" spans="2:14" x14ac:dyDescent="0.2">
      <c r="C153" s="1" t="s">
        <v>110</v>
      </c>
      <c r="D153" s="1">
        <v>45</v>
      </c>
      <c r="E153" s="1">
        <v>100</v>
      </c>
    </row>
    <row r="154" spans="2:14" x14ac:dyDescent="0.2">
      <c r="C154" s="1" t="s">
        <v>113</v>
      </c>
      <c r="D154" s="1">
        <v>5</v>
      </c>
      <c r="E154" s="1">
        <v>98</v>
      </c>
    </row>
    <row r="155" spans="2:14" x14ac:dyDescent="0.2">
      <c r="C155" s="1" t="s">
        <v>114</v>
      </c>
      <c r="D155" s="1">
        <f>+D153-D154</f>
        <v>40</v>
      </c>
    </row>
    <row r="156" spans="2:14" x14ac:dyDescent="0.2">
      <c r="C156" s="1" t="s">
        <v>33</v>
      </c>
      <c r="E156" s="1">
        <f>+E153-E154</f>
        <v>2</v>
      </c>
    </row>
    <row r="158" spans="2:14" x14ac:dyDescent="0.2">
      <c r="C158" s="1" t="s">
        <v>115</v>
      </c>
      <c r="D158" s="19">
        <f>+E156/E154</f>
        <v>2.0408163265306121E-2</v>
      </c>
    </row>
    <row r="159" spans="2:14" x14ac:dyDescent="0.2">
      <c r="C159" s="1" t="s">
        <v>116</v>
      </c>
      <c r="D159" s="19">
        <f>+((1+D158)^(365/D155))-1</f>
        <v>0.20243624667276472</v>
      </c>
    </row>
    <row r="163" spans="2:11" x14ac:dyDescent="0.2">
      <c r="D163" s="23">
        <f>+D129</f>
        <v>38352</v>
      </c>
      <c r="E163" s="23">
        <f t="shared" ref="E163:G163" si="41">+E129</f>
        <v>38717</v>
      </c>
      <c r="F163" s="23">
        <f t="shared" si="41"/>
        <v>39082</v>
      </c>
      <c r="G163" s="23">
        <f t="shared" si="41"/>
        <v>39172</v>
      </c>
    </row>
    <row r="165" spans="2:11" x14ac:dyDescent="0.2">
      <c r="C165" s="1" t="s">
        <v>143</v>
      </c>
      <c r="I165" s="1" t="s">
        <v>0</v>
      </c>
    </row>
    <row r="166" spans="2:11" x14ac:dyDescent="0.2">
      <c r="C166" s="1" t="s">
        <v>117</v>
      </c>
      <c r="D166" s="24"/>
      <c r="E166" s="24"/>
      <c r="F166" s="24"/>
      <c r="G166" s="24"/>
      <c r="J166" s="4" t="s">
        <v>0</v>
      </c>
    </row>
    <row r="167" spans="2:11" x14ac:dyDescent="0.2">
      <c r="B167" s="1" t="s">
        <v>0</v>
      </c>
      <c r="C167" s="1" t="s">
        <v>0</v>
      </c>
      <c r="D167" s="1" t="s">
        <v>0</v>
      </c>
      <c r="E167" s="1" t="s">
        <v>0</v>
      </c>
      <c r="F167" s="24" t="s">
        <v>0</v>
      </c>
      <c r="G167" s="1" t="s">
        <v>0</v>
      </c>
      <c r="H167" s="1" t="s">
        <v>0</v>
      </c>
      <c r="J167" s="4" t="s">
        <v>0</v>
      </c>
      <c r="K167" s="4" t="s">
        <v>0</v>
      </c>
    </row>
    <row r="172" spans="2:11" x14ac:dyDescent="0.2">
      <c r="D172" s="23">
        <f>+D163</f>
        <v>38352</v>
      </c>
      <c r="E172" s="23">
        <f t="shared" ref="E172:G172" si="42">+E163</f>
        <v>38717</v>
      </c>
      <c r="F172" s="23">
        <f t="shared" si="42"/>
        <v>39082</v>
      </c>
      <c r="G172" s="23">
        <f t="shared" si="42"/>
        <v>39172</v>
      </c>
    </row>
    <row r="174" spans="2:11" x14ac:dyDescent="0.2">
      <c r="C174" s="1" t="s">
        <v>35</v>
      </c>
      <c r="D174" s="26"/>
      <c r="E174" s="26"/>
      <c r="F174" s="26"/>
      <c r="G174" s="26"/>
    </row>
    <row r="175" spans="2:11" x14ac:dyDescent="0.2">
      <c r="C175" s="1" t="s">
        <v>122</v>
      </c>
      <c r="D175" s="26"/>
      <c r="E175" s="26"/>
      <c r="F175" s="26"/>
      <c r="G175" s="26"/>
    </row>
    <row r="176" spans="2:11" ht="13.5" thickBot="1" x14ac:dyDescent="0.25">
      <c r="C176" s="1" t="s">
        <v>95</v>
      </c>
      <c r="D176" s="27"/>
      <c r="E176" s="27"/>
      <c r="F176" s="27"/>
      <c r="G176" s="27"/>
    </row>
    <row r="177" spans="2:14" ht="13.5" thickTop="1" x14ac:dyDescent="0.2">
      <c r="C177" s="1" t="s">
        <v>123</v>
      </c>
      <c r="D177" s="26"/>
      <c r="E177" s="26"/>
      <c r="F177" s="26"/>
      <c r="G177" s="26"/>
    </row>
    <row r="179" spans="2:14" x14ac:dyDescent="0.2">
      <c r="C179" s="1" t="s">
        <v>124</v>
      </c>
      <c r="D179" s="19"/>
      <c r="E179" s="19"/>
      <c r="F179" s="19"/>
      <c r="G179" s="19"/>
    </row>
    <row r="180" spans="2:14" ht="13.5" thickBot="1" x14ac:dyDescent="0.25">
      <c r="D180" s="20"/>
      <c r="E180" s="20"/>
      <c r="F180" s="20"/>
      <c r="G180" s="20"/>
    </row>
    <row r="181" spans="2:14" ht="13.5" thickTop="1" x14ac:dyDescent="0.2">
      <c r="C181" s="1" t="s">
        <v>125</v>
      </c>
      <c r="D181" s="26"/>
      <c r="E181" s="26"/>
      <c r="F181" s="26"/>
      <c r="G181" s="26"/>
    </row>
    <row r="185" spans="2:14" x14ac:dyDescent="0.2">
      <c r="B185" s="13" t="s">
        <v>126</v>
      </c>
      <c r="C185" s="8"/>
      <c r="D185" s="8"/>
      <c r="E185" s="8"/>
      <c r="F185" s="8"/>
      <c r="G185" s="8"/>
      <c r="H185" s="8"/>
      <c r="I185" s="8"/>
      <c r="J185" s="8"/>
      <c r="K185" s="8"/>
      <c r="L185" s="8"/>
      <c r="M185" s="8"/>
      <c r="N185" s="8"/>
    </row>
    <row r="187" spans="2:14" x14ac:dyDescent="0.2">
      <c r="D187" s="23">
        <f>+D172</f>
        <v>38352</v>
      </c>
      <c r="E187" s="23">
        <f t="shared" ref="E187:G187" si="43">+E172</f>
        <v>38717</v>
      </c>
      <c r="F187" s="23">
        <f t="shared" si="43"/>
        <v>39082</v>
      </c>
      <c r="G187" s="23">
        <f t="shared" si="43"/>
        <v>39172</v>
      </c>
    </row>
    <row r="189" spans="2:14" x14ac:dyDescent="0.2">
      <c r="C189" s="1" t="s">
        <v>127</v>
      </c>
      <c r="D189" s="24"/>
      <c r="E189" s="24"/>
      <c r="F189" s="24"/>
      <c r="G189" s="24"/>
    </row>
    <row r="190" spans="2:14" ht="13.5" thickBot="1" x14ac:dyDescent="0.25">
      <c r="C190" s="1" t="s">
        <v>128</v>
      </c>
      <c r="D190" s="27"/>
      <c r="E190" s="27"/>
      <c r="F190" s="27"/>
      <c r="G190" s="27"/>
    </row>
    <row r="191" spans="2:14" ht="13.5" thickTop="1" x14ac:dyDescent="0.2">
      <c r="C191" s="1" t="s">
        <v>129</v>
      </c>
      <c r="D191" s="26"/>
      <c r="E191" s="26"/>
      <c r="F191" s="26"/>
      <c r="G191" s="26"/>
    </row>
    <row r="195" spans="2:14" x14ac:dyDescent="0.2">
      <c r="B195" s="13" t="s">
        <v>142</v>
      </c>
      <c r="C195" s="8"/>
      <c r="D195" s="8"/>
      <c r="E195" s="8"/>
      <c r="F195" s="8"/>
      <c r="G195" s="8"/>
      <c r="H195" s="8"/>
      <c r="I195" s="8"/>
      <c r="J195" s="8"/>
      <c r="K195" s="8"/>
      <c r="L195" s="8"/>
      <c r="M195" s="8"/>
      <c r="N195" s="8"/>
    </row>
    <row r="197" spans="2:14" x14ac:dyDescent="0.2">
      <c r="D197" s="23">
        <f>+D187</f>
        <v>38352</v>
      </c>
      <c r="E197" s="23">
        <f t="shared" ref="E197:G197" si="44">+E187</f>
        <v>38717</v>
      </c>
      <c r="F197" s="23">
        <f t="shared" si="44"/>
        <v>39082</v>
      </c>
      <c r="G197" s="23">
        <f t="shared" si="44"/>
        <v>39172</v>
      </c>
    </row>
    <row r="199" spans="2:14" x14ac:dyDescent="0.2">
      <c r="C199" s="1" t="s">
        <v>130</v>
      </c>
      <c r="D199" s="26"/>
      <c r="E199" s="26"/>
      <c r="F199" s="26"/>
      <c r="G199" s="26"/>
    </row>
    <row r="200" spans="2:14" ht="13.5" thickBot="1" x14ac:dyDescent="0.25">
      <c r="C200" s="1" t="s">
        <v>131</v>
      </c>
      <c r="D200" s="27"/>
      <c r="E200" s="27"/>
      <c r="F200" s="27"/>
      <c r="G200" s="27"/>
    </row>
    <row r="201" spans="2:14" ht="13.5" thickTop="1" x14ac:dyDescent="0.2">
      <c r="C201" s="1" t="s">
        <v>132</v>
      </c>
      <c r="D201" s="26"/>
      <c r="E201" s="26"/>
      <c r="F201" s="26"/>
      <c r="G201" s="26"/>
    </row>
    <row r="204" spans="2:14" x14ac:dyDescent="0.2">
      <c r="C204" s="1" t="s">
        <v>133</v>
      </c>
      <c r="D204" s="26"/>
      <c r="E204" s="26"/>
      <c r="F204" s="26"/>
      <c r="G204" s="26"/>
    </row>
    <row r="205" spans="2:14" ht="13.5" thickBot="1" x14ac:dyDescent="0.25">
      <c r="C205" s="1" t="s">
        <v>135</v>
      </c>
      <c r="D205" s="25"/>
      <c r="E205" s="25"/>
      <c r="F205" s="25"/>
      <c r="G205" s="25"/>
    </row>
    <row r="206" spans="2:14" ht="13.5" thickTop="1" x14ac:dyDescent="0.2">
      <c r="C206" s="1" t="s">
        <v>134</v>
      </c>
      <c r="D206" s="26"/>
      <c r="E206" s="26"/>
      <c r="F206" s="26"/>
      <c r="G206" s="26"/>
    </row>
    <row r="209" spans="3:7" x14ac:dyDescent="0.2">
      <c r="C209" s="1" t="s">
        <v>136</v>
      </c>
      <c r="D209" s="26"/>
      <c r="E209" s="26"/>
      <c r="F209" s="26"/>
      <c r="G209" s="26"/>
    </row>
    <row r="212" spans="3:7" x14ac:dyDescent="0.2">
      <c r="D212" s="23">
        <f>+D197</f>
        <v>38352</v>
      </c>
      <c r="E212" s="23">
        <f t="shared" ref="E212:G212" si="45">+E197</f>
        <v>38717</v>
      </c>
      <c r="F212" s="23">
        <f t="shared" si="45"/>
        <v>39082</v>
      </c>
      <c r="G212" s="23">
        <f t="shared" si="45"/>
        <v>39172</v>
      </c>
    </row>
    <row r="214" spans="3:7" x14ac:dyDescent="0.2">
      <c r="C214" s="1" t="s">
        <v>137</v>
      </c>
    </row>
    <row r="215" spans="3:7" x14ac:dyDescent="0.2">
      <c r="C215" s="1" t="s">
        <v>138</v>
      </c>
      <c r="D215" s="26"/>
      <c r="E215" s="26"/>
      <c r="F215" s="26"/>
      <c r="G215" s="26"/>
    </row>
    <row r="216" spans="3:7" x14ac:dyDescent="0.2">
      <c r="C216" s="1" t="s">
        <v>139</v>
      </c>
      <c r="D216" s="26"/>
      <c r="E216" s="26"/>
      <c r="F216" s="26"/>
      <c r="G216" s="26"/>
    </row>
    <row r="217" spans="3:7" ht="13.5" thickBot="1" x14ac:dyDescent="0.25">
      <c r="C217" s="1" t="s">
        <v>95</v>
      </c>
      <c r="D217" s="27"/>
      <c r="E217" s="27"/>
      <c r="F217" s="27"/>
      <c r="G217" s="27"/>
    </row>
    <row r="218" spans="3:7" ht="13.5" thickTop="1" x14ac:dyDescent="0.2">
      <c r="C218" s="1" t="s">
        <v>137</v>
      </c>
      <c r="D218" s="26"/>
      <c r="E218" s="26"/>
      <c r="F218" s="26"/>
      <c r="G218" s="26"/>
    </row>
    <row r="220" spans="3:7" x14ac:dyDescent="0.2">
      <c r="C220" s="1" t="s">
        <v>97</v>
      </c>
      <c r="D220" s="26"/>
      <c r="E220" s="26"/>
      <c r="F220" s="26"/>
      <c r="G220" s="26"/>
    </row>
    <row r="222" spans="3:7" x14ac:dyDescent="0.2">
      <c r="C222" s="1" t="s">
        <v>140</v>
      </c>
      <c r="D222" s="26"/>
      <c r="E222" s="26"/>
      <c r="F222" s="26"/>
      <c r="G222" s="26"/>
    </row>
    <row r="223" spans="3:7" x14ac:dyDescent="0.2">
      <c r="C223" s="1" t="s">
        <v>141</v>
      </c>
      <c r="D223" s="26"/>
      <c r="E223" s="26"/>
      <c r="F223" s="26"/>
      <c r="G223" s="26"/>
    </row>
  </sheetData>
  <mergeCells count="1">
    <mergeCell ref="I12:L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Plantilla Modelo</vt:lpstr>
    </vt:vector>
  </TitlesOfParts>
  <Company>PUCE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MERCHAN FOSSATI MARIANO LUIGI ALFONSO</dc:creator>
  <cp:lastModifiedBy>GUERRA NAVARRO NANCY EDITH</cp:lastModifiedBy>
  <dcterms:created xsi:type="dcterms:W3CDTF">2018-01-03T20:42:36Z</dcterms:created>
  <dcterms:modified xsi:type="dcterms:W3CDTF">2023-06-06T19:41:51Z</dcterms:modified>
</cp:coreProperties>
</file>