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neth\Desktop\MAESTRIAS\EPIDEMIOLOGIA\BIOESTADISTICA BASICA\"/>
    </mc:Choice>
  </mc:AlternateContent>
  <xr:revisionPtr revIDLastSave="0" documentId="8_{0D360890-4BD9-4281-974B-27407E8DFFA5}" xr6:coauthVersionLast="47" xr6:coauthVersionMax="47" xr10:uidLastSave="{00000000-0000-0000-0000-000000000000}"/>
  <bookViews>
    <workbookView xWindow="-83" yWindow="0" windowWidth="10425" windowHeight="13043" firstSheet="7" activeTab="7" xr2:uid="{58933D84-35EB-4BB2-B457-95F152496724}"/>
  </bookViews>
  <sheets>
    <sheet name="P1" sheetId="5" r:id="rId1"/>
    <sheet name="P2" sheetId="6" r:id="rId2"/>
    <sheet name="P3" sheetId="7" r:id="rId3"/>
    <sheet name="P5" sheetId="9" r:id="rId4"/>
    <sheet name="P6" sheetId="10" r:id="rId5"/>
    <sheet name="PESOS" sheetId="1" r:id="rId6"/>
    <sheet name="COLESTEROL" sheetId="2" r:id="rId7"/>
    <sheet name="TRIGLICERIDOS" sheetId="3" r:id="rId8"/>
    <sheet name="Hoja4" sheetId="4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K11" i="1"/>
  <c r="C15" i="10"/>
  <c r="C14" i="10"/>
  <c r="B8" i="9"/>
  <c r="B6" i="9"/>
  <c r="D13" i="7"/>
  <c r="B13" i="7"/>
  <c r="B5" i="6"/>
  <c r="B7" i="5"/>
  <c r="B6" i="5"/>
  <c r="C20" i="10" l="1"/>
</calcChain>
</file>

<file path=xl/sharedStrings.xml><?xml version="1.0" encoding="utf-8"?>
<sst xmlns="http://schemas.openxmlformats.org/spreadsheetml/2006/main" count="242" uniqueCount="149">
  <si>
    <t>ID</t>
  </si>
  <si>
    <t>Grupo</t>
  </si>
  <si>
    <t>Peso Inicial (kg)</t>
  </si>
  <si>
    <t>Peso Final (kg)</t>
  </si>
  <si>
    <t>Reducción (kg)</t>
  </si>
  <si>
    <t>IMC Inicial</t>
  </si>
  <si>
    <t>Finlandia</t>
  </si>
  <si>
    <t>89.5</t>
  </si>
  <si>
    <t>85.2</t>
  </si>
  <si>
    <t>31.2</t>
  </si>
  <si>
    <t>78.3</t>
  </si>
  <si>
    <t>75.1</t>
  </si>
  <si>
    <t>28.7</t>
  </si>
  <si>
    <t>92.4</t>
  </si>
  <si>
    <t>88.7</t>
  </si>
  <si>
    <t>32.1</t>
  </si>
  <si>
    <t>85.0</t>
  </si>
  <si>
    <t>81.5</t>
  </si>
  <si>
    <t>30.5</t>
  </si>
  <si>
    <t>76.8</t>
  </si>
  <si>
    <t>73.0</t>
  </si>
  <si>
    <t>27.9</t>
  </si>
  <si>
    <t>88.2</t>
  </si>
  <si>
    <t>84.0</t>
  </si>
  <si>
    <t>31.0</t>
  </si>
  <si>
    <t>90.1</t>
  </si>
  <si>
    <t>86.5</t>
  </si>
  <si>
    <t>31.5</t>
  </si>
  <si>
    <t>78.0</t>
  </si>
  <si>
    <t>29.0</t>
  </si>
  <si>
    <t>80.0</t>
  </si>
  <si>
    <t>30.0</t>
  </si>
  <si>
    <t>77.5</t>
  </si>
  <si>
    <t>74.0</t>
  </si>
  <si>
    <t>28.5</t>
  </si>
  <si>
    <t>82.3</t>
  </si>
  <si>
    <t>79.0</t>
  </si>
  <si>
    <t>29.5</t>
  </si>
  <si>
    <t>75.5</t>
  </si>
  <si>
    <t>28.8</t>
  </si>
  <si>
    <t>86.0</t>
  </si>
  <si>
    <t>82.0</t>
  </si>
  <si>
    <t>30.8</t>
  </si>
  <si>
    <t>80.5</t>
  </si>
  <si>
    <t>77.0</t>
  </si>
  <si>
    <t>29.2</t>
  </si>
  <si>
    <t>Casera</t>
  </si>
  <si>
    <t>92.1</t>
  </si>
  <si>
    <t>90.5</t>
  </si>
  <si>
    <t>32.5</t>
  </si>
  <si>
    <t>85.7</t>
  </si>
  <si>
    <t>84.3</t>
  </si>
  <si>
    <t>30.1</t>
  </si>
  <si>
    <t>88.9</t>
  </si>
  <si>
    <t>87.2</t>
  </si>
  <si>
    <t>31.8</t>
  </si>
  <si>
    <t>90.0</t>
  </si>
  <si>
    <t>88.0</t>
  </si>
  <si>
    <t>32.0</t>
  </si>
  <si>
    <t>91.5</t>
  </si>
  <si>
    <t>89.0</t>
  </si>
  <si>
    <t>32.3</t>
  </si>
  <si>
    <t>87.0</t>
  </si>
  <si>
    <t>30.7</t>
  </si>
  <si>
    <t>84.5</t>
  </si>
  <si>
    <t>83.0</t>
  </si>
  <si>
    <t>30.2</t>
  </si>
  <si>
    <t>87.5</t>
  </si>
  <si>
    <t>93.0</t>
  </si>
  <si>
    <t>91.0</t>
  </si>
  <si>
    <t>Pregunta 1: Comparación de Dietas (Finlandia vs Casera)</t>
  </si>
  <si>
    <t>Pregunta 2: Efecto de Medicamento vs Placebo</t>
  </si>
  <si>
    <t>Colesterol Inicial (mg/dL)</t>
  </si>
  <si>
    <t>Colesterol Final (mg/dL)</t>
  </si>
  <si>
    <t>Reducción (mg/dL)</t>
  </si>
  <si>
    <t>Edad</t>
  </si>
  <si>
    <t>Medicamento</t>
  </si>
  <si>
    <t>Placebo</t>
  </si>
  <si>
    <t>Pregunta 3: Triglicéridos Antes y Después de Dieta</t>
  </si>
  <si>
    <t>Sexo</t>
  </si>
  <si>
    <t>Triglicéridos Antes (mg/dL)</t>
  </si>
  <si>
    <t>Triglicéridos Después (mg/dL)</t>
  </si>
  <si>
    <t>Diferencia (mg/dL)</t>
  </si>
  <si>
    <t>M</t>
  </si>
  <si>
    <t>F</t>
  </si>
  <si>
    <t>Media antes: 198 mg/dL</t>
  </si>
  <si>
    <t>Media después: 158 mg/dL</t>
  </si>
  <si>
    <t>Prueba F: F = 2.05</t>
  </si>
  <si>
    <t>p-valor: 0.032</t>
  </si>
  <si>
    <t>Media reducción Finlandia: 3.8 kg</t>
  </si>
  <si>
    <t>Media reducción Casera: 1.5 kg</t>
  </si>
  <si>
    <t>Prueba t: t = -1.77</t>
  </si>
  <si>
    <t>p-valor: 0.042</t>
  </si>
  <si>
    <t>Media reducción Medicamento: 42 mg/dL</t>
  </si>
  <si>
    <t>Media reducción Placebo: 5 mg/dL</t>
  </si>
  <si>
    <t>Prueba t: t = -14.35</t>
  </si>
  <si>
    <t>p-valor: &lt; 0.001</t>
  </si>
  <si>
    <t>Concepto</t>
  </si>
  <si>
    <t>Valor / Fórmula</t>
  </si>
  <si>
    <t xml:space="preserve">Media Hipotética </t>
  </si>
  <si>
    <t xml:space="preserve">Media Muestral </t>
  </si>
  <si>
    <t xml:space="preserve">Varianza </t>
  </si>
  <si>
    <t xml:space="preserve">Tamaño muestra </t>
  </si>
  <si>
    <t>Estadístico</t>
  </si>
  <si>
    <t xml:space="preserve">VALOR CRITICO </t>
  </si>
  <si>
    <t>Se rechaza H0</t>
  </si>
  <si>
    <t>n</t>
  </si>
  <si>
    <t>Media</t>
  </si>
  <si>
    <t>SD</t>
  </si>
  <si>
    <t>Grupo 0</t>
  </si>
  <si>
    <t>1.45</t>
  </si>
  <si>
    <t>16.80</t>
  </si>
  <si>
    <t>Grupo 1</t>
  </si>
  <si>
    <t>4.23</t>
  </si>
  <si>
    <t>21.40</t>
  </si>
  <si>
    <t>VARIANZA</t>
  </si>
  <si>
    <t>Se acepta H0, no hay mejora significativa</t>
  </si>
  <si>
    <t>Análisis de datos</t>
  </si>
  <si>
    <t>Bioestadística</t>
  </si>
  <si>
    <t>Estudiante</t>
  </si>
  <si>
    <t>Horas de estudio </t>
  </si>
  <si>
    <t>Tiempo de resolución </t>
  </si>
  <si>
    <t>Tiempo de resolución</t>
  </si>
  <si>
    <t>media</t>
  </si>
  <si>
    <t>sd</t>
  </si>
  <si>
    <t>Graduados</t>
  </si>
  <si>
    <t>No graduados</t>
  </si>
  <si>
    <t>varianzas homogeneas</t>
  </si>
  <si>
    <t>medias diferentes</t>
  </si>
  <si>
    <t>media muestral</t>
  </si>
  <si>
    <t>desviacion estandar</t>
  </si>
  <si>
    <t>tamaño</t>
  </si>
  <si>
    <t>media estandar</t>
  </si>
  <si>
    <t>Resultado estadistico</t>
  </si>
  <si>
    <t xml:space="preserve">media finlandia: </t>
  </si>
  <si>
    <t>media casera:</t>
  </si>
  <si>
    <t>varianza finlandia</t>
  </si>
  <si>
    <t>varianza casera</t>
  </si>
  <si>
    <t>n finlandia</t>
  </si>
  <si>
    <t>n casera</t>
  </si>
  <si>
    <t>t</t>
  </si>
  <si>
    <t>media medicamentos</t>
  </si>
  <si>
    <t>media placebos</t>
  </si>
  <si>
    <t xml:space="preserve">se rechaza </t>
  </si>
  <si>
    <t>diferentes</t>
  </si>
  <si>
    <t>Varianza Antes</t>
  </si>
  <si>
    <t>Varianza Después</t>
  </si>
  <si>
    <t>Estadístico F</t>
  </si>
  <si>
    <t>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</si>
</sst>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"/>
  </numFmts>
  <fonts count="14">
    <font>
      <sz val="11"/>
      <color theme="1"/>
      <name val="Aptos Narrow"/>
      <family val="2"/>
      <scheme val="minor"/>
    </font>
    <font>
      <sz val="11"/>
      <color rgb="FF09090B"/>
      <name val="Arial"/>
      <family val="2"/>
    </font>
    <font>
      <sz val="11"/>
      <color rgb="FF09090B"/>
      <name val="Arial"/>
      <family val="2"/>
    </font>
    <font>
      <sz val="15"/>
      <color rgb="FF111827"/>
      <name val="Arial"/>
      <family val="2"/>
    </font>
    <font>
      <sz val="12"/>
      <color rgb="FF374151"/>
      <name val="Arial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sz val="10"/>
      <color rgb="FF444746"/>
      <name val="Google Sans Text"/>
      <family val="2"/>
    </font>
    <font>
      <sz val="10"/>
      <color theme="1"/>
      <name val="Arial Unicode MS"/>
    </font>
    <font>
      <sz val="11"/>
      <color rgb="FFFF0000"/>
      <name val="Arial"/>
      <family val="2"/>
    </font>
    <font>
      <sz val="10"/>
      <color rgb="FFFF0000"/>
      <name val="Arial Unicode MS"/>
    </font>
    <font>
      <sz val="6"/>
      <color rgb="FF001A1E"/>
      <name val="Segoe UI"/>
      <family val="2"/>
    </font>
    <font>
      <sz val="6"/>
      <color rgb="FF001A1E"/>
      <name val="Arial"/>
      <family val="2"/>
    </font>
    <font>
      <b/>
      <sz val="6"/>
      <color rgb="FF001A1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E7F3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 indent="1"/>
    </xf>
    <xf numFmtId="0" fontId="6" fillId="0" borderId="0" xfId="0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2" fontId="7" fillId="0" borderId="0" xfId="0" applyNumberFormat="1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10" fillId="0" borderId="0" xfId="0" applyFont="1"/>
    <xf numFmtId="0" fontId="0" fillId="4" borderId="0" xfId="0" applyFill="1"/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3" fillId="0" borderId="0" xfId="0" applyFont="1"/>
    <xf numFmtId="2" fontId="0" fillId="0" borderId="0" xfId="0" applyNumberFormat="1"/>
    <xf numFmtId="174" fontId="0" fillId="0" borderId="0" xfId="0" applyNumberFormat="1"/>
    <xf numFmtId="2" fontId="8" fillId="0" borderId="0" xfId="0" applyNumberFormat="1" applyFont="1"/>
    <xf numFmtId="0" fontId="1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9B0F-6AB6-49E3-BCAC-9EA15C317111}">
  <dimension ref="A1:B9"/>
  <sheetViews>
    <sheetView workbookViewId="0">
      <selection activeCell="B11" sqref="B11"/>
    </sheetView>
  </sheetViews>
  <sheetFormatPr baseColWidth="10" defaultRowHeight="14.25"/>
  <cols>
    <col min="1" max="1" width="17.53125" customWidth="1"/>
    <col min="2" max="2" width="39.86328125" customWidth="1"/>
  </cols>
  <sheetData>
    <row r="1" spans="1:2">
      <c r="A1" s="7" t="s">
        <v>97</v>
      </c>
      <c r="B1" s="7" t="s">
        <v>98</v>
      </c>
    </row>
    <row r="2" spans="1:2">
      <c r="A2" s="8" t="s">
        <v>99</v>
      </c>
      <c r="B2" s="9">
        <v>40</v>
      </c>
    </row>
    <row r="3" spans="1:2">
      <c r="A3" s="8" t="s">
        <v>100</v>
      </c>
      <c r="B3" s="10">
        <v>44.9</v>
      </c>
    </row>
    <row r="4" spans="1:2">
      <c r="A4" s="8" t="s">
        <v>101</v>
      </c>
      <c r="B4" s="10">
        <v>79.209999999999994</v>
      </c>
    </row>
    <row r="5" spans="1:2">
      <c r="A5" s="8" t="s">
        <v>102</v>
      </c>
      <c r="B5" s="9">
        <v>15</v>
      </c>
    </row>
    <row r="6" spans="1:2">
      <c r="A6" s="7" t="s">
        <v>103</v>
      </c>
      <c r="B6" s="9">
        <f>(B3-B2)/(SQRT(B4/B5))</f>
        <v>2.1323166737546448</v>
      </c>
    </row>
    <row r="7" spans="1:2">
      <c r="A7" s="11" t="s">
        <v>104</v>
      </c>
      <c r="B7" s="12">
        <f>_xlfn.T.INV(1 - 0.05, 14)</f>
        <v>1.7613101357748921</v>
      </c>
    </row>
    <row r="9" spans="1:2">
      <c r="B9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0D23-8FC3-4D7A-AE09-3EA029C0C673}">
  <dimension ref="A1:D5"/>
  <sheetViews>
    <sheetView workbookViewId="0">
      <selection activeCell="D6" sqref="D6"/>
    </sheetView>
  </sheetViews>
  <sheetFormatPr baseColWidth="10" defaultRowHeight="14.25"/>
  <sheetData>
    <row r="1" spans="1:4">
      <c r="A1" s="7" t="s">
        <v>1</v>
      </c>
      <c r="B1" s="7" t="s">
        <v>106</v>
      </c>
      <c r="C1" s="7" t="s">
        <v>107</v>
      </c>
      <c r="D1" s="7" t="s">
        <v>108</v>
      </c>
    </row>
    <row r="2" spans="1:4">
      <c r="A2" s="8" t="s">
        <v>109</v>
      </c>
      <c r="B2" s="8">
        <v>15</v>
      </c>
      <c r="C2" s="8" t="s">
        <v>110</v>
      </c>
      <c r="D2" s="8" t="s">
        <v>111</v>
      </c>
    </row>
    <row r="3" spans="1:4">
      <c r="A3" s="8" t="s">
        <v>112</v>
      </c>
      <c r="B3" s="8">
        <v>13</v>
      </c>
      <c r="C3" s="8" t="s">
        <v>113</v>
      </c>
      <c r="D3" s="8" t="s">
        <v>114</v>
      </c>
    </row>
    <row r="5" spans="1:4">
      <c r="A5" t="s">
        <v>115</v>
      </c>
      <c r="B5">
        <f>(1.45-4.23)/SQRT((16.8^2/15)+(21.4^2/13))</f>
        <v>-0.37815712678613128</v>
      </c>
      <c r="D5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4ED7-FBDD-4790-942C-E1248F5AC6D5}">
  <dimension ref="A1:E13"/>
  <sheetViews>
    <sheetView workbookViewId="0">
      <selection activeCell="E6" sqref="E6"/>
    </sheetView>
  </sheetViews>
  <sheetFormatPr baseColWidth="10" defaultRowHeight="14.25"/>
  <sheetData>
    <row r="1" spans="1:5">
      <c r="A1" s="17" t="s">
        <v>117</v>
      </c>
      <c r="B1" s="17"/>
      <c r="C1" s="17" t="s">
        <v>118</v>
      </c>
      <c r="D1" s="17"/>
      <c r="E1" s="13"/>
    </row>
    <row r="2" spans="1:5">
      <c r="A2" s="17"/>
      <c r="B2" s="17"/>
      <c r="C2" s="17"/>
      <c r="D2" s="17"/>
      <c r="E2" s="14"/>
    </row>
    <row r="3" spans="1:5" ht="15.75">
      <c r="A3" s="15" t="s">
        <v>119</v>
      </c>
      <c r="B3" s="15" t="s">
        <v>120</v>
      </c>
      <c r="C3" s="15" t="s">
        <v>121</v>
      </c>
      <c r="D3" s="15" t="s">
        <v>120</v>
      </c>
      <c r="E3" s="15" t="s">
        <v>122</v>
      </c>
    </row>
    <row r="4" spans="1:5">
      <c r="A4" s="16">
        <v>1</v>
      </c>
      <c r="B4" s="16">
        <v>7</v>
      </c>
      <c r="C4" s="16">
        <v>120</v>
      </c>
      <c r="D4" s="16">
        <v>6</v>
      </c>
      <c r="E4" s="16">
        <v>99</v>
      </c>
    </row>
    <row r="5" spans="1:5">
      <c r="A5" s="16">
        <v>2</v>
      </c>
      <c r="B5" s="16">
        <v>10</v>
      </c>
      <c r="C5" s="16">
        <v>110</v>
      </c>
      <c r="D5" s="16">
        <v>5</v>
      </c>
      <c r="E5" s="16">
        <v>50</v>
      </c>
    </row>
    <row r="6" spans="1:5">
      <c r="A6" s="16">
        <v>3</v>
      </c>
      <c r="B6" s="16">
        <v>4</v>
      </c>
      <c r="C6" s="16">
        <v>45</v>
      </c>
      <c r="D6" s="16">
        <v>9</v>
      </c>
      <c r="E6" s="16">
        <v>98</v>
      </c>
    </row>
    <row r="7" spans="1:5">
      <c r="A7" s="16">
        <v>4</v>
      </c>
      <c r="B7" s="16">
        <v>7</v>
      </c>
      <c r="C7" s="16">
        <v>50</v>
      </c>
      <c r="D7" s="16">
        <v>7</v>
      </c>
      <c r="E7" s="16">
        <v>45</v>
      </c>
    </row>
    <row r="8" spans="1:5">
      <c r="A8" s="16">
        <v>5</v>
      </c>
      <c r="B8" s="16">
        <v>3</v>
      </c>
      <c r="C8" s="16">
        <v>55</v>
      </c>
      <c r="D8" s="16">
        <v>1</v>
      </c>
      <c r="E8" s="16">
        <v>20</v>
      </c>
    </row>
    <row r="9" spans="1:5">
      <c r="A9" s="16">
        <v>6</v>
      </c>
      <c r="B9" s="16">
        <v>1</v>
      </c>
      <c r="C9" s="16">
        <v>120</v>
      </c>
      <c r="D9" s="16">
        <v>4</v>
      </c>
      <c r="E9" s="16">
        <v>45</v>
      </c>
    </row>
    <row r="10" spans="1:5">
      <c r="A10" s="16">
        <v>7</v>
      </c>
      <c r="B10" s="16">
        <v>12</v>
      </c>
      <c r="C10" s="16">
        <v>100</v>
      </c>
      <c r="D10" s="16">
        <v>10</v>
      </c>
      <c r="E10" s="16">
        <v>98</v>
      </c>
    </row>
    <row r="13" spans="1:5">
      <c r="B13">
        <f>CORREL(B4:B10, C4:C10)</f>
        <v>0.2291138691916122</v>
      </c>
      <c r="D13">
        <f>CORREL(D4:D10, E4:E10)</f>
        <v>0.82118505979752077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681D-B6EF-4F8C-BF65-8446662F46DF}">
  <dimension ref="A2:D8"/>
  <sheetViews>
    <sheetView topLeftCell="A2" workbookViewId="0">
      <selection activeCell="D9" sqref="D9"/>
    </sheetView>
  </sheetViews>
  <sheetFormatPr baseColWidth="10" defaultRowHeight="14.25"/>
  <sheetData>
    <row r="2" spans="1:4">
      <c r="A2" s="15" t="s">
        <v>1</v>
      </c>
      <c r="B2" s="15" t="s">
        <v>106</v>
      </c>
      <c r="C2" s="15" t="s">
        <v>123</v>
      </c>
      <c r="D2" s="15" t="s">
        <v>124</v>
      </c>
    </row>
    <row r="3" spans="1:4">
      <c r="A3" s="18" t="s">
        <v>125</v>
      </c>
      <c r="B3" s="18">
        <v>20</v>
      </c>
      <c r="C3" s="18">
        <v>156.85</v>
      </c>
      <c r="D3" s="18">
        <v>22.64</v>
      </c>
    </row>
    <row r="4" spans="1:4">
      <c r="A4" s="18" t="s">
        <v>126</v>
      </c>
      <c r="B4" s="18">
        <v>17</v>
      </c>
      <c r="C4" s="18">
        <v>122.47</v>
      </c>
      <c r="D4" s="18">
        <v>25.48</v>
      </c>
    </row>
    <row r="6" spans="1:4">
      <c r="B6">
        <f>(25.48^2) / (22.64^2)</f>
        <v>1.2666190113498732</v>
      </c>
      <c r="D6" t="s">
        <v>127</v>
      </c>
    </row>
    <row r="8" spans="1:4">
      <c r="B8">
        <f>(156.85 - 122.47) / SQRT((22.64^2 / 20) + (25.48^2 / 17))</f>
        <v>4.3036065934651386</v>
      </c>
      <c r="D8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EAAD-070D-4DEC-84D3-282A0D0521A3}">
  <dimension ref="A1:C20"/>
  <sheetViews>
    <sheetView workbookViewId="0">
      <selection activeCell="C11" sqref="C11"/>
    </sheetView>
  </sheetViews>
  <sheetFormatPr baseColWidth="10" defaultRowHeight="14.25"/>
  <cols>
    <col min="3" max="3" width="11.265625" bestFit="1" customWidth="1"/>
  </cols>
  <sheetData>
    <row r="1" spans="1:3">
      <c r="A1" s="19">
        <v>24.23</v>
      </c>
    </row>
    <row r="2" spans="1:3">
      <c r="A2">
        <v>18.12</v>
      </c>
    </row>
    <row r="3" spans="1:3">
      <c r="A3">
        <v>16.11</v>
      </c>
    </row>
    <row r="4" spans="1:3">
      <c r="A4">
        <v>19.079999999999998</v>
      </c>
    </row>
    <row r="5" spans="1:3">
      <c r="A5">
        <v>17.23</v>
      </c>
    </row>
    <row r="6" spans="1:3">
      <c r="A6">
        <v>22.12</v>
      </c>
    </row>
    <row r="7" spans="1:3">
      <c r="A7">
        <v>18.11</v>
      </c>
    </row>
    <row r="8" spans="1:3">
      <c r="A8">
        <v>24.34</v>
      </c>
    </row>
    <row r="9" spans="1:3">
      <c r="A9">
        <v>19.09</v>
      </c>
    </row>
    <row r="10" spans="1:3">
      <c r="A10">
        <v>21.1</v>
      </c>
    </row>
    <row r="11" spans="1:3">
      <c r="A11">
        <v>23.23</v>
      </c>
    </row>
    <row r="12" spans="1:3">
      <c r="A12">
        <v>21.34</v>
      </c>
    </row>
    <row r="14" spans="1:3">
      <c r="A14" t="s">
        <v>129</v>
      </c>
      <c r="C14" s="20">
        <f>AVERAGE(A1:A12)</f>
        <v>20.341666666666665</v>
      </c>
    </row>
    <row r="15" spans="1:3">
      <c r="A15" t="s">
        <v>130</v>
      </c>
      <c r="C15" s="22">
        <f>_xlfn.STDEV.S(A1:A12)</f>
        <v>2.777287209206905</v>
      </c>
    </row>
    <row r="16" spans="1:3">
      <c r="A16" t="s">
        <v>131</v>
      </c>
      <c r="C16">
        <v>12</v>
      </c>
    </row>
    <row r="17" spans="1:3">
      <c r="A17" t="s">
        <v>132</v>
      </c>
      <c r="C17">
        <v>20</v>
      </c>
    </row>
    <row r="20" spans="1:3">
      <c r="A20" t="s">
        <v>133</v>
      </c>
      <c r="C20">
        <f>(C14 - C17) / (C15 / SQRT(C16))</f>
        <v>0.42615976047241877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9A0E-BA6A-4154-84D9-37BAE5F08235}">
  <dimension ref="B1:N26"/>
  <sheetViews>
    <sheetView zoomScale="55" zoomScaleNormal="55" workbookViewId="0">
      <selection activeCell="L19" sqref="L19"/>
    </sheetView>
  </sheetViews>
  <sheetFormatPr baseColWidth="10" defaultRowHeight="14.25"/>
  <cols>
    <col min="11" max="11" width="17.59765625" customWidth="1"/>
  </cols>
  <sheetData>
    <row r="1" spans="2:14" ht="18.75">
      <c r="B1" s="5" t="s">
        <v>70</v>
      </c>
    </row>
    <row r="2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14">
      <c r="B3" s="3">
        <v>1</v>
      </c>
      <c r="C3" s="3" t="s">
        <v>6</v>
      </c>
      <c r="D3" s="24" t="s">
        <v>7</v>
      </c>
      <c r="E3" s="24" t="s">
        <v>8</v>
      </c>
      <c r="F3" s="24">
        <v>4.3</v>
      </c>
      <c r="G3" s="24" t="s">
        <v>9</v>
      </c>
    </row>
    <row r="4" spans="2:14">
      <c r="B4" s="3">
        <v>2</v>
      </c>
      <c r="C4" s="3" t="s">
        <v>6</v>
      </c>
      <c r="D4" s="24" t="s">
        <v>10</v>
      </c>
      <c r="E4" s="24" t="s">
        <v>11</v>
      </c>
      <c r="F4" s="25">
        <v>3.2</v>
      </c>
      <c r="G4" s="24" t="s">
        <v>12</v>
      </c>
      <c r="I4" s="23" t="s">
        <v>134</v>
      </c>
      <c r="K4" s="21">
        <v>3.8</v>
      </c>
    </row>
    <row r="5" spans="2:14">
      <c r="B5" s="3">
        <v>3</v>
      </c>
      <c r="C5" s="3" t="s">
        <v>6</v>
      </c>
      <c r="D5" s="24" t="s">
        <v>13</v>
      </c>
      <c r="E5" s="24" t="s">
        <v>14</v>
      </c>
      <c r="F5" s="24">
        <v>3.7</v>
      </c>
      <c r="G5" s="24" t="s">
        <v>15</v>
      </c>
      <c r="I5" s="25" t="s">
        <v>135</v>
      </c>
      <c r="K5" s="21">
        <v>1.5</v>
      </c>
    </row>
    <row r="6" spans="2:14">
      <c r="B6" s="3">
        <v>4</v>
      </c>
      <c r="C6" s="3" t="s">
        <v>6</v>
      </c>
      <c r="D6" s="24" t="s">
        <v>16</v>
      </c>
      <c r="E6" s="24" t="s">
        <v>17</v>
      </c>
      <c r="F6" s="24">
        <v>3.5</v>
      </c>
      <c r="G6" s="24" t="s">
        <v>18</v>
      </c>
      <c r="I6" s="25" t="s">
        <v>136</v>
      </c>
      <c r="K6">
        <v>0.105</v>
      </c>
    </row>
    <row r="7" spans="2:14">
      <c r="B7" s="3">
        <v>5</v>
      </c>
      <c r="C7" s="3" t="s">
        <v>6</v>
      </c>
      <c r="D7" s="24" t="s">
        <v>19</v>
      </c>
      <c r="E7" s="24" t="s">
        <v>20</v>
      </c>
      <c r="F7" s="24">
        <v>3.8</v>
      </c>
      <c r="G7" s="24" t="s">
        <v>21</v>
      </c>
      <c r="I7" t="s">
        <v>137</v>
      </c>
      <c r="K7">
        <v>23.5</v>
      </c>
    </row>
    <row r="8" spans="2:14">
      <c r="B8" s="3">
        <v>6</v>
      </c>
      <c r="C8" s="3" t="s">
        <v>6</v>
      </c>
      <c r="D8" s="24" t="s">
        <v>22</v>
      </c>
      <c r="E8" s="24" t="s">
        <v>23</v>
      </c>
      <c r="F8" s="24">
        <v>4.2</v>
      </c>
      <c r="G8" s="24" t="s">
        <v>24</v>
      </c>
      <c r="I8" s="25" t="s">
        <v>138</v>
      </c>
      <c r="K8">
        <v>15</v>
      </c>
    </row>
    <row r="9" spans="2:14">
      <c r="B9" s="3">
        <v>7</v>
      </c>
      <c r="C9" s="3" t="s">
        <v>6</v>
      </c>
      <c r="D9" s="24" t="s">
        <v>25</v>
      </c>
      <c r="E9" s="24" t="s">
        <v>26</v>
      </c>
      <c r="F9" s="24">
        <v>3.6</v>
      </c>
      <c r="G9" s="24" t="s">
        <v>27</v>
      </c>
      <c r="I9" s="25" t="s">
        <v>139</v>
      </c>
      <c r="K9">
        <v>15</v>
      </c>
    </row>
    <row r="10" spans="2:14">
      <c r="B10" s="3">
        <v>8</v>
      </c>
      <c r="C10" s="3" t="s">
        <v>6</v>
      </c>
      <c r="D10" s="24" t="s">
        <v>17</v>
      </c>
      <c r="E10" s="24" t="s">
        <v>28</v>
      </c>
      <c r="F10" s="24">
        <v>3.5</v>
      </c>
      <c r="G10" s="24" t="s">
        <v>29</v>
      </c>
    </row>
    <row r="11" spans="2:14">
      <c r="B11" s="3">
        <v>9</v>
      </c>
      <c r="C11" s="3" t="s">
        <v>6</v>
      </c>
      <c r="D11" s="24" t="s">
        <v>23</v>
      </c>
      <c r="E11" s="24" t="s">
        <v>30</v>
      </c>
      <c r="F11" s="24">
        <v>4</v>
      </c>
      <c r="G11" s="24" t="s">
        <v>31</v>
      </c>
      <c r="J11" t="s">
        <v>140</v>
      </c>
      <c r="K11" s="21">
        <f>(K5-K4)/SQRT((K6/K8)+(K7/K9))</f>
        <v>-1.8334600997298574</v>
      </c>
      <c r="M11" t="s">
        <v>143</v>
      </c>
      <c r="N11" t="s">
        <v>144</v>
      </c>
    </row>
    <row r="12" spans="2:14">
      <c r="B12" s="3">
        <v>10</v>
      </c>
      <c r="C12" s="3" t="s">
        <v>6</v>
      </c>
      <c r="D12" s="24" t="s">
        <v>32</v>
      </c>
      <c r="E12" s="24" t="s">
        <v>33</v>
      </c>
      <c r="F12" s="24">
        <v>3.5</v>
      </c>
      <c r="G12" s="24" t="s">
        <v>34</v>
      </c>
    </row>
    <row r="13" spans="2:14">
      <c r="B13" s="3">
        <v>11</v>
      </c>
      <c r="C13" s="3" t="s">
        <v>6</v>
      </c>
      <c r="D13" s="24" t="s">
        <v>35</v>
      </c>
      <c r="E13" s="24" t="s">
        <v>36</v>
      </c>
      <c r="F13" s="24">
        <v>3.3</v>
      </c>
      <c r="G13" s="24" t="s">
        <v>37</v>
      </c>
    </row>
    <row r="14" spans="2:14">
      <c r="B14" s="3">
        <v>12</v>
      </c>
      <c r="C14" s="3" t="s">
        <v>6</v>
      </c>
      <c r="D14" s="24" t="s">
        <v>36</v>
      </c>
      <c r="E14" s="24" t="s">
        <v>38</v>
      </c>
      <c r="F14" s="24">
        <v>3.5</v>
      </c>
      <c r="G14" s="24" t="s">
        <v>39</v>
      </c>
    </row>
    <row r="15" spans="2:14">
      <c r="B15" s="3">
        <v>13</v>
      </c>
      <c r="C15" s="3" t="s">
        <v>6</v>
      </c>
      <c r="D15" s="24" t="s">
        <v>40</v>
      </c>
      <c r="E15" s="24" t="s">
        <v>41</v>
      </c>
      <c r="F15" s="24">
        <v>4</v>
      </c>
      <c r="G15" s="24" t="s">
        <v>42</v>
      </c>
    </row>
    <row r="16" spans="2:14">
      <c r="B16" s="3">
        <v>14</v>
      </c>
      <c r="C16" s="3" t="s">
        <v>6</v>
      </c>
      <c r="D16" s="24" t="s">
        <v>43</v>
      </c>
      <c r="E16" s="24" t="s">
        <v>44</v>
      </c>
      <c r="F16" s="24">
        <v>3.5</v>
      </c>
      <c r="G16" s="24" t="s">
        <v>45</v>
      </c>
    </row>
    <row r="17" spans="2:7">
      <c r="B17" s="3">
        <v>15</v>
      </c>
      <c r="C17" s="3" t="s">
        <v>46</v>
      </c>
      <c r="D17" s="24" t="s">
        <v>47</v>
      </c>
      <c r="E17" s="24" t="s">
        <v>48</v>
      </c>
      <c r="F17" s="24">
        <v>1.6</v>
      </c>
      <c r="G17" s="24" t="s">
        <v>49</v>
      </c>
    </row>
    <row r="18" spans="2:7">
      <c r="B18" s="3">
        <v>16</v>
      </c>
      <c r="C18" s="3" t="s">
        <v>46</v>
      </c>
      <c r="D18" s="24" t="s">
        <v>50</v>
      </c>
      <c r="E18" s="24" t="s">
        <v>51</v>
      </c>
      <c r="F18" s="24">
        <v>1.4</v>
      </c>
      <c r="G18" s="24" t="s">
        <v>52</v>
      </c>
    </row>
    <row r="19" spans="2:7">
      <c r="B19" s="3">
        <v>17</v>
      </c>
      <c r="C19" s="3" t="s">
        <v>46</v>
      </c>
      <c r="D19" s="24" t="s">
        <v>53</v>
      </c>
      <c r="E19" s="24" t="s">
        <v>54</v>
      </c>
      <c r="F19" s="24">
        <v>1.7</v>
      </c>
      <c r="G19" s="24" t="s">
        <v>55</v>
      </c>
    </row>
    <row r="20" spans="2:7">
      <c r="B20" s="3">
        <v>18</v>
      </c>
      <c r="C20" s="3" t="s">
        <v>46</v>
      </c>
      <c r="D20" s="24" t="s">
        <v>56</v>
      </c>
      <c r="E20" s="24" t="s">
        <v>57</v>
      </c>
      <c r="F20" s="24">
        <v>2</v>
      </c>
      <c r="G20" s="24" t="s">
        <v>58</v>
      </c>
    </row>
    <row r="21" spans="2:7">
      <c r="B21" s="3">
        <v>19</v>
      </c>
      <c r="C21" s="3" t="s">
        <v>46</v>
      </c>
      <c r="D21" s="24" t="s">
        <v>59</v>
      </c>
      <c r="E21" s="24" t="s">
        <v>60</v>
      </c>
      <c r="F21" s="24">
        <v>2.5</v>
      </c>
      <c r="G21" s="24" t="s">
        <v>61</v>
      </c>
    </row>
    <row r="22" spans="2:7">
      <c r="B22" s="3">
        <v>20</v>
      </c>
      <c r="C22" s="3" t="s">
        <v>46</v>
      </c>
      <c r="D22" s="24" t="s">
        <v>62</v>
      </c>
      <c r="E22" s="24" t="s">
        <v>16</v>
      </c>
      <c r="F22" s="24">
        <v>2</v>
      </c>
      <c r="G22" s="24" t="s">
        <v>63</v>
      </c>
    </row>
    <row r="23" spans="2:7">
      <c r="B23" s="3">
        <v>21</v>
      </c>
      <c r="C23" s="3" t="s">
        <v>46</v>
      </c>
      <c r="D23" s="24" t="s">
        <v>64</v>
      </c>
      <c r="E23" s="24" t="s">
        <v>65</v>
      </c>
      <c r="F23" s="24">
        <v>1.5</v>
      </c>
      <c r="G23" s="24" t="s">
        <v>66</v>
      </c>
    </row>
    <row r="24" spans="2:7">
      <c r="B24" s="3">
        <v>22</v>
      </c>
      <c r="C24" s="3" t="s">
        <v>46</v>
      </c>
      <c r="D24" s="24" t="s">
        <v>60</v>
      </c>
      <c r="E24" s="24" t="s">
        <v>67</v>
      </c>
      <c r="F24" s="24">
        <v>1.5</v>
      </c>
      <c r="G24" s="24" t="s">
        <v>24</v>
      </c>
    </row>
    <row r="25" spans="2:7">
      <c r="B25" s="3">
        <v>23</v>
      </c>
      <c r="C25" s="3" t="s">
        <v>46</v>
      </c>
      <c r="D25" s="24" t="s">
        <v>26</v>
      </c>
      <c r="E25" s="24" t="s">
        <v>16</v>
      </c>
      <c r="F25" s="24">
        <v>1.5</v>
      </c>
      <c r="G25" s="24" t="s">
        <v>18</v>
      </c>
    </row>
    <row r="26" spans="2:7">
      <c r="B26" s="4">
        <v>24</v>
      </c>
      <c r="C26" s="4" t="s">
        <v>46</v>
      </c>
      <c r="D26" s="26" t="s">
        <v>68</v>
      </c>
      <c r="E26" s="26" t="s">
        <v>69</v>
      </c>
      <c r="F26" s="26">
        <v>2</v>
      </c>
      <c r="G26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D88C-8CA7-4244-A612-96B203435115}">
  <dimension ref="B15:H51"/>
  <sheetViews>
    <sheetView topLeftCell="B22" workbookViewId="0">
      <selection activeCell="H51" sqref="H51"/>
    </sheetView>
  </sheetViews>
  <sheetFormatPr baseColWidth="10" defaultRowHeight="14.25"/>
  <sheetData>
    <row r="15" spans="2:7" ht="18.75">
      <c r="B15" s="5" t="s">
        <v>71</v>
      </c>
    </row>
    <row r="16" spans="2:7">
      <c r="B16" s="2" t="s">
        <v>0</v>
      </c>
      <c r="C16" s="2" t="s">
        <v>1</v>
      </c>
      <c r="D16" s="2" t="s">
        <v>72</v>
      </c>
      <c r="E16" s="2" t="s">
        <v>73</v>
      </c>
      <c r="F16" s="2" t="s">
        <v>74</v>
      </c>
      <c r="G16" s="2" t="s">
        <v>75</v>
      </c>
    </row>
    <row r="17" spans="2:7">
      <c r="B17" s="3">
        <v>1</v>
      </c>
      <c r="C17" s="3" t="s">
        <v>76</v>
      </c>
      <c r="D17" s="3">
        <v>245</v>
      </c>
      <c r="E17" s="3">
        <v>198</v>
      </c>
      <c r="F17" s="3">
        <v>47</v>
      </c>
      <c r="G17" s="3">
        <v>52</v>
      </c>
    </row>
    <row r="18" spans="2:7">
      <c r="B18" s="3">
        <v>2</v>
      </c>
      <c r="C18" s="3" t="s">
        <v>76</v>
      </c>
      <c r="D18" s="3">
        <v>230</v>
      </c>
      <c r="E18" s="3">
        <v>185</v>
      </c>
      <c r="F18" s="3">
        <v>45</v>
      </c>
      <c r="G18" s="3">
        <v>48</v>
      </c>
    </row>
    <row r="19" spans="2:7">
      <c r="B19" s="3">
        <v>3</v>
      </c>
      <c r="C19" s="3" t="s">
        <v>76</v>
      </c>
      <c r="D19" s="3">
        <v>255</v>
      </c>
      <c r="E19" s="3">
        <v>210</v>
      </c>
      <c r="F19" s="3">
        <v>45</v>
      </c>
      <c r="G19" s="3">
        <v>55</v>
      </c>
    </row>
    <row r="20" spans="2:7">
      <c r="B20" s="3">
        <v>4</v>
      </c>
      <c r="C20" s="3" t="s">
        <v>76</v>
      </c>
      <c r="D20" s="3">
        <v>240</v>
      </c>
      <c r="E20" s="3">
        <v>190</v>
      </c>
      <c r="F20" s="3">
        <v>50</v>
      </c>
      <c r="G20" s="3">
        <v>50</v>
      </c>
    </row>
    <row r="21" spans="2:7">
      <c r="B21" s="3">
        <v>5</v>
      </c>
      <c r="C21" s="3" t="s">
        <v>76</v>
      </c>
      <c r="D21" s="3">
        <v>260</v>
      </c>
      <c r="E21" s="3">
        <v>215</v>
      </c>
      <c r="F21" s="3">
        <v>45</v>
      </c>
      <c r="G21" s="3">
        <v>53</v>
      </c>
    </row>
    <row r="22" spans="2:7">
      <c r="B22" s="3">
        <v>6</v>
      </c>
      <c r="C22" s="3" t="s">
        <v>76</v>
      </c>
      <c r="D22" s="3">
        <v>250</v>
      </c>
      <c r="E22" s="3">
        <v>205</v>
      </c>
      <c r="F22" s="3">
        <v>45</v>
      </c>
      <c r="G22" s="3">
        <v>49</v>
      </c>
    </row>
    <row r="23" spans="2:7">
      <c r="B23" s="3">
        <v>7</v>
      </c>
      <c r="C23" s="3" t="s">
        <v>76</v>
      </c>
      <c r="D23" s="3">
        <v>235</v>
      </c>
      <c r="E23" s="3">
        <v>190</v>
      </c>
      <c r="F23" s="3">
        <v>45</v>
      </c>
      <c r="G23" s="3">
        <v>51</v>
      </c>
    </row>
    <row r="24" spans="2:7">
      <c r="B24" s="3">
        <v>8</v>
      </c>
      <c r="C24" s="3" t="s">
        <v>76</v>
      </c>
      <c r="D24" s="3">
        <v>220</v>
      </c>
      <c r="E24" s="3">
        <v>175</v>
      </c>
      <c r="F24" s="3">
        <v>45</v>
      </c>
      <c r="G24" s="3">
        <v>54</v>
      </c>
    </row>
    <row r="25" spans="2:7">
      <c r="B25" s="3">
        <v>9</v>
      </c>
      <c r="C25" s="3" t="s">
        <v>76</v>
      </c>
      <c r="D25" s="3">
        <v>245</v>
      </c>
      <c r="E25" s="3">
        <v>200</v>
      </c>
      <c r="F25" s="3">
        <v>45</v>
      </c>
      <c r="G25" s="3">
        <v>56</v>
      </c>
    </row>
    <row r="26" spans="2:7">
      <c r="B26" s="3">
        <v>10</v>
      </c>
      <c r="C26" s="3" t="s">
        <v>76</v>
      </c>
      <c r="D26" s="3">
        <v>255</v>
      </c>
      <c r="E26" s="3">
        <v>210</v>
      </c>
      <c r="F26" s="3">
        <v>45</v>
      </c>
      <c r="G26" s="3">
        <v>57</v>
      </c>
    </row>
    <row r="27" spans="2:7">
      <c r="B27" s="3">
        <v>11</v>
      </c>
      <c r="C27" s="3" t="s">
        <v>76</v>
      </c>
      <c r="D27" s="3">
        <v>240</v>
      </c>
      <c r="E27" s="3">
        <v>195</v>
      </c>
      <c r="F27" s="3">
        <v>45</v>
      </c>
      <c r="G27" s="3">
        <v>58</v>
      </c>
    </row>
    <row r="28" spans="2:7">
      <c r="B28" s="3">
        <v>12</v>
      </c>
      <c r="C28" s="3" t="s">
        <v>76</v>
      </c>
      <c r="D28" s="3">
        <v>230</v>
      </c>
      <c r="E28" s="3">
        <v>185</v>
      </c>
      <c r="F28" s="3">
        <v>45</v>
      </c>
      <c r="G28" s="3">
        <v>59</v>
      </c>
    </row>
    <row r="29" spans="2:7">
      <c r="B29" s="3">
        <v>13</v>
      </c>
      <c r="C29" s="3" t="s">
        <v>76</v>
      </c>
      <c r="D29" s="3">
        <v>250</v>
      </c>
      <c r="E29" s="3">
        <v>205</v>
      </c>
      <c r="F29" s="3">
        <v>45</v>
      </c>
      <c r="G29" s="3">
        <v>60</v>
      </c>
    </row>
    <row r="30" spans="2:7">
      <c r="B30" s="3">
        <v>14</v>
      </c>
      <c r="C30" s="3" t="s">
        <v>76</v>
      </c>
      <c r="D30" s="3">
        <v>265</v>
      </c>
      <c r="E30" s="3">
        <v>220</v>
      </c>
      <c r="F30" s="3">
        <v>45</v>
      </c>
      <c r="G30" s="3">
        <v>61</v>
      </c>
    </row>
    <row r="31" spans="2:7">
      <c r="B31" s="3">
        <v>15</v>
      </c>
      <c r="C31" s="3" t="s">
        <v>76</v>
      </c>
      <c r="D31" s="3">
        <v>240</v>
      </c>
      <c r="E31" s="3">
        <v>195</v>
      </c>
      <c r="F31" s="3">
        <v>45</v>
      </c>
      <c r="G31" s="3">
        <v>62</v>
      </c>
    </row>
    <row r="32" spans="2:7">
      <c r="B32" s="3">
        <v>16</v>
      </c>
      <c r="C32" s="3" t="s">
        <v>77</v>
      </c>
      <c r="D32" s="3">
        <v>238</v>
      </c>
      <c r="E32" s="3">
        <v>232</v>
      </c>
      <c r="F32" s="3">
        <v>6</v>
      </c>
      <c r="G32" s="3">
        <v>51</v>
      </c>
    </row>
    <row r="33" spans="2:7">
      <c r="B33" s="3">
        <v>17</v>
      </c>
      <c r="C33" s="3" t="s">
        <v>77</v>
      </c>
      <c r="D33" s="3">
        <v>225</v>
      </c>
      <c r="E33" s="3">
        <v>220</v>
      </c>
      <c r="F33" s="3">
        <v>5</v>
      </c>
      <c r="G33" s="3">
        <v>49</v>
      </c>
    </row>
    <row r="34" spans="2:7">
      <c r="B34" s="3">
        <v>18</v>
      </c>
      <c r="C34" s="3" t="s">
        <v>77</v>
      </c>
      <c r="D34" s="3">
        <v>240</v>
      </c>
      <c r="E34" s="3">
        <v>235</v>
      </c>
      <c r="F34" s="3">
        <v>5</v>
      </c>
      <c r="G34" s="3">
        <v>50</v>
      </c>
    </row>
    <row r="35" spans="2:7">
      <c r="B35" s="3">
        <v>19</v>
      </c>
      <c r="C35" s="3" t="s">
        <v>77</v>
      </c>
      <c r="D35" s="3">
        <v>230</v>
      </c>
      <c r="E35" s="3">
        <v>225</v>
      </c>
      <c r="F35" s="3">
        <v>5</v>
      </c>
      <c r="G35" s="3">
        <v>48</v>
      </c>
    </row>
    <row r="36" spans="2:7">
      <c r="B36" s="3">
        <v>20</v>
      </c>
      <c r="C36" s="3" t="s">
        <v>77</v>
      </c>
      <c r="D36" s="3">
        <v>250</v>
      </c>
      <c r="E36" s="3">
        <v>245</v>
      </c>
      <c r="F36" s="3">
        <v>5</v>
      </c>
      <c r="G36" s="3">
        <v>52</v>
      </c>
    </row>
    <row r="37" spans="2:7">
      <c r="B37" s="3">
        <v>21</v>
      </c>
      <c r="C37" s="3" t="s">
        <v>77</v>
      </c>
      <c r="D37" s="3">
        <v>245</v>
      </c>
      <c r="E37" s="3">
        <v>240</v>
      </c>
      <c r="F37" s="3">
        <v>5</v>
      </c>
      <c r="G37" s="3">
        <v>53</v>
      </c>
    </row>
    <row r="38" spans="2:7">
      <c r="B38" s="3">
        <v>22</v>
      </c>
      <c r="C38" s="3" t="s">
        <v>77</v>
      </c>
      <c r="D38" s="3">
        <v>235</v>
      </c>
      <c r="E38" s="3">
        <v>230</v>
      </c>
      <c r="F38" s="3">
        <v>5</v>
      </c>
      <c r="G38" s="3">
        <v>54</v>
      </c>
    </row>
    <row r="39" spans="2:7">
      <c r="B39" s="3">
        <v>23</v>
      </c>
      <c r="C39" s="3" t="s">
        <v>77</v>
      </c>
      <c r="D39" s="3">
        <v>220</v>
      </c>
      <c r="E39" s="3">
        <v>215</v>
      </c>
      <c r="F39" s="3">
        <v>5</v>
      </c>
      <c r="G39" s="3">
        <v>55</v>
      </c>
    </row>
    <row r="40" spans="2:7">
      <c r="B40" s="3">
        <v>24</v>
      </c>
      <c r="C40" s="3" t="s">
        <v>77</v>
      </c>
      <c r="D40" s="3">
        <v>240</v>
      </c>
      <c r="E40" s="3">
        <v>235</v>
      </c>
      <c r="F40" s="3">
        <v>5</v>
      </c>
      <c r="G40" s="3">
        <v>56</v>
      </c>
    </row>
    <row r="41" spans="2:7">
      <c r="B41" s="3">
        <v>25</v>
      </c>
      <c r="C41" s="3" t="s">
        <v>77</v>
      </c>
      <c r="D41" s="3">
        <v>250</v>
      </c>
      <c r="E41" s="3">
        <v>245</v>
      </c>
      <c r="F41" s="3">
        <v>5</v>
      </c>
      <c r="G41" s="3">
        <v>57</v>
      </c>
    </row>
    <row r="42" spans="2:7">
      <c r="B42" s="3">
        <v>26</v>
      </c>
      <c r="C42" s="3" t="s">
        <v>77</v>
      </c>
      <c r="D42" s="3">
        <v>255</v>
      </c>
      <c r="E42" s="3">
        <v>250</v>
      </c>
      <c r="F42" s="3">
        <v>5</v>
      </c>
      <c r="G42" s="3">
        <v>58</v>
      </c>
    </row>
    <row r="43" spans="2:7">
      <c r="B43" s="3">
        <v>27</v>
      </c>
      <c r="C43" s="3" t="s">
        <v>77</v>
      </c>
      <c r="D43" s="3">
        <v>260</v>
      </c>
      <c r="E43" s="3">
        <v>255</v>
      </c>
      <c r="F43" s="3">
        <v>5</v>
      </c>
      <c r="G43" s="3">
        <v>59</v>
      </c>
    </row>
    <row r="44" spans="2:7">
      <c r="B44" s="3">
        <v>28</v>
      </c>
      <c r="C44" s="3" t="s">
        <v>77</v>
      </c>
      <c r="D44" s="3">
        <v>265</v>
      </c>
      <c r="E44" s="3">
        <v>260</v>
      </c>
      <c r="F44" s="3">
        <v>5</v>
      </c>
      <c r="G44" s="3">
        <v>60</v>
      </c>
    </row>
    <row r="45" spans="2:7">
      <c r="B45" s="4">
        <v>29</v>
      </c>
      <c r="C45" s="4" t="s">
        <v>77</v>
      </c>
      <c r="D45" s="4">
        <v>270</v>
      </c>
      <c r="E45" s="4">
        <v>265</v>
      </c>
      <c r="F45" s="1"/>
      <c r="G45" s="1"/>
    </row>
    <row r="48" spans="2:7">
      <c r="C48" t="s">
        <v>141</v>
      </c>
      <c r="E48">
        <v>42</v>
      </c>
    </row>
    <row r="49" spans="3:8">
      <c r="C49" t="s">
        <v>142</v>
      </c>
      <c r="E49">
        <v>5</v>
      </c>
    </row>
    <row r="51" spans="3:8">
      <c r="D51" t="s">
        <v>140</v>
      </c>
      <c r="E51">
        <f>(5-42)/SQRT((50.43/15)+(48.86/15))</f>
        <v>-14.38118252147869</v>
      </c>
      <c r="G51" t="s">
        <v>143</v>
      </c>
      <c r="H51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A822-478D-40C6-80D3-765A1A40D6AF}">
  <dimension ref="B1:J27"/>
  <sheetViews>
    <sheetView tabSelected="1" topLeftCell="D4" workbookViewId="0">
      <selection activeCell="I15" sqref="I15"/>
    </sheetView>
  </sheetViews>
  <sheetFormatPr baseColWidth="10" defaultRowHeight="14.25"/>
  <cols>
    <col min="9" max="9" width="13.33203125" customWidth="1"/>
    <col min="10" max="10" width="12.33203125" customWidth="1"/>
  </cols>
  <sheetData>
    <row r="1" spans="2:10" ht="18.75">
      <c r="B1" s="5" t="s">
        <v>78</v>
      </c>
    </row>
    <row r="2" spans="2:10">
      <c r="B2" s="2" t="s">
        <v>0</v>
      </c>
      <c r="C2" s="2" t="s">
        <v>75</v>
      </c>
      <c r="D2" s="2" t="s">
        <v>79</v>
      </c>
      <c r="E2" s="2" t="s">
        <v>80</v>
      </c>
      <c r="F2" s="2" t="s">
        <v>81</v>
      </c>
      <c r="G2" s="2" t="s">
        <v>82</v>
      </c>
    </row>
    <row r="3" spans="2:10">
      <c r="B3" s="3">
        <v>1</v>
      </c>
      <c r="C3" s="3">
        <v>45</v>
      </c>
      <c r="D3" s="3" t="s">
        <v>83</v>
      </c>
      <c r="E3" s="3">
        <v>180</v>
      </c>
      <c r="F3" s="3">
        <v>150</v>
      </c>
      <c r="G3" s="3">
        <v>30</v>
      </c>
    </row>
    <row r="4" spans="2:10">
      <c r="B4" s="3">
        <v>2</v>
      </c>
      <c r="C4" s="3">
        <v>38</v>
      </c>
      <c r="D4" s="3" t="s">
        <v>84</v>
      </c>
      <c r="E4" s="3">
        <v>210</v>
      </c>
      <c r="F4" s="3">
        <v>175</v>
      </c>
      <c r="G4" s="3">
        <v>35</v>
      </c>
    </row>
    <row r="5" spans="2:10" ht="27.75">
      <c r="B5" s="3">
        <v>3</v>
      </c>
      <c r="C5" s="3">
        <v>52</v>
      </c>
      <c r="D5" s="3" t="s">
        <v>83</v>
      </c>
      <c r="E5" s="3">
        <v>195</v>
      </c>
      <c r="F5" s="3">
        <v>160</v>
      </c>
      <c r="G5" s="3">
        <v>35</v>
      </c>
      <c r="I5" s="7" t="s">
        <v>97</v>
      </c>
      <c r="J5" s="7" t="s">
        <v>148</v>
      </c>
    </row>
    <row r="6" spans="2:10" ht="27">
      <c r="B6" s="3">
        <v>4</v>
      </c>
      <c r="C6" s="3">
        <v>41</v>
      </c>
      <c r="D6" s="3" t="s">
        <v>84</v>
      </c>
      <c r="E6" s="3">
        <v>220</v>
      </c>
      <c r="F6" s="3">
        <v>185</v>
      </c>
      <c r="G6" s="3">
        <v>35</v>
      </c>
      <c r="I6" s="8" t="s">
        <v>145</v>
      </c>
      <c r="J6" s="8">
        <v>205.29</v>
      </c>
    </row>
    <row r="7" spans="2:10" ht="27">
      <c r="B7" s="3">
        <v>5</v>
      </c>
      <c r="C7" s="3">
        <v>47</v>
      </c>
      <c r="D7" s="3" t="s">
        <v>83</v>
      </c>
      <c r="E7" s="3">
        <v>200</v>
      </c>
      <c r="F7" s="3">
        <v>170</v>
      </c>
      <c r="G7" s="3">
        <v>30</v>
      </c>
      <c r="I7" s="8" t="s">
        <v>146</v>
      </c>
      <c r="J7" s="8">
        <v>100.12</v>
      </c>
    </row>
    <row r="8" spans="2:10">
      <c r="B8" s="3">
        <v>6</v>
      </c>
      <c r="C8" s="3">
        <v>50</v>
      </c>
      <c r="D8" s="3" t="s">
        <v>84</v>
      </c>
      <c r="E8" s="3">
        <v>190</v>
      </c>
      <c r="F8" s="3">
        <v>160</v>
      </c>
      <c r="G8" s="3">
        <v>30</v>
      </c>
      <c r="I8" s="8" t="s">
        <v>147</v>
      </c>
      <c r="J8" s="8">
        <v>2.0499999999999998</v>
      </c>
    </row>
    <row r="9" spans="2:10">
      <c r="B9" s="3">
        <v>7</v>
      </c>
      <c r="C9" s="3">
        <v>36</v>
      </c>
      <c r="D9" s="3" t="s">
        <v>83</v>
      </c>
      <c r="E9" s="3">
        <v>210</v>
      </c>
      <c r="F9" s="3">
        <v>180</v>
      </c>
      <c r="G9" s="3">
        <v>30</v>
      </c>
    </row>
    <row r="10" spans="2:10">
      <c r="B10" s="3">
        <v>8</v>
      </c>
      <c r="C10" s="3">
        <v>44</v>
      </c>
      <c r="D10" s="3" t="s">
        <v>84</v>
      </c>
      <c r="E10" s="3">
        <v>230</v>
      </c>
      <c r="F10" s="3">
        <v>200</v>
      </c>
      <c r="G10" s="3">
        <v>30</v>
      </c>
    </row>
    <row r="11" spans="2:10">
      <c r="B11" s="3">
        <v>9</v>
      </c>
      <c r="C11" s="3">
        <v>39</v>
      </c>
      <c r="D11" s="3" t="s">
        <v>83</v>
      </c>
      <c r="E11" s="3">
        <v>185</v>
      </c>
      <c r="F11" s="3">
        <v>155</v>
      </c>
      <c r="G11" s="3">
        <v>30</v>
      </c>
    </row>
    <row r="12" spans="2:10">
      <c r="B12" s="3">
        <v>10</v>
      </c>
      <c r="C12" s="3">
        <v>48</v>
      </c>
      <c r="D12" s="3" t="s">
        <v>84</v>
      </c>
      <c r="E12" s="3">
        <v>220</v>
      </c>
      <c r="F12" s="3">
        <v>190</v>
      </c>
      <c r="G12" s="3">
        <v>30</v>
      </c>
    </row>
    <row r="13" spans="2:10">
      <c r="B13" s="3">
        <v>11</v>
      </c>
      <c r="C13" s="3">
        <v>42</v>
      </c>
      <c r="D13" s="3" t="s">
        <v>83</v>
      </c>
      <c r="E13" s="3">
        <v>205</v>
      </c>
      <c r="F13" s="3">
        <v>175</v>
      </c>
      <c r="G13" s="3">
        <v>30</v>
      </c>
    </row>
    <row r="14" spans="2:10">
      <c r="B14" s="3">
        <v>12</v>
      </c>
      <c r="C14" s="3">
        <v>37</v>
      </c>
      <c r="D14" s="3" t="s">
        <v>84</v>
      </c>
      <c r="E14" s="3">
        <v>215</v>
      </c>
      <c r="F14" s="3">
        <v>185</v>
      </c>
      <c r="G14" s="3">
        <v>30</v>
      </c>
    </row>
    <row r="15" spans="2:10">
      <c r="B15" s="3">
        <v>13</v>
      </c>
      <c r="C15" s="3">
        <v>49</v>
      </c>
      <c r="D15" s="3" t="s">
        <v>83</v>
      </c>
      <c r="E15" s="3">
        <v>195</v>
      </c>
      <c r="F15" s="3">
        <v>165</v>
      </c>
      <c r="G15" s="3">
        <v>30</v>
      </c>
    </row>
    <row r="16" spans="2:10">
      <c r="B16" s="3">
        <v>14</v>
      </c>
      <c r="C16" s="3">
        <v>46</v>
      </c>
      <c r="D16" s="3" t="s">
        <v>84</v>
      </c>
      <c r="E16" s="3">
        <v>225</v>
      </c>
      <c r="F16" s="3">
        <v>195</v>
      </c>
      <c r="G16" s="3">
        <v>30</v>
      </c>
    </row>
    <row r="17" spans="2:7">
      <c r="B17" s="3">
        <v>15</v>
      </c>
      <c r="C17" s="3">
        <v>40</v>
      </c>
      <c r="D17" s="3" t="s">
        <v>83</v>
      </c>
      <c r="E17" s="3">
        <v>210</v>
      </c>
      <c r="F17" s="3">
        <v>180</v>
      </c>
      <c r="G17" s="3">
        <v>30</v>
      </c>
    </row>
    <row r="18" spans="2:7">
      <c r="B18" s="3">
        <v>16</v>
      </c>
      <c r="C18" s="3">
        <v>43</v>
      </c>
      <c r="D18" s="3" t="s">
        <v>84</v>
      </c>
      <c r="E18" s="3">
        <v>200</v>
      </c>
      <c r="F18" s="3">
        <v>170</v>
      </c>
      <c r="G18" s="3">
        <v>30</v>
      </c>
    </row>
    <row r="19" spans="2:7">
      <c r="B19" s="3">
        <v>17</v>
      </c>
      <c r="C19" s="3">
        <v>35</v>
      </c>
      <c r="D19" s="3" t="s">
        <v>83</v>
      </c>
      <c r="E19" s="3">
        <v>190</v>
      </c>
      <c r="F19" s="3">
        <v>160</v>
      </c>
      <c r="G19" s="3">
        <v>30</v>
      </c>
    </row>
    <row r="20" spans="2:7">
      <c r="B20" s="3">
        <v>18</v>
      </c>
      <c r="C20" s="3">
        <v>53</v>
      </c>
      <c r="D20" s="3" t="s">
        <v>84</v>
      </c>
      <c r="E20" s="3">
        <v>230</v>
      </c>
      <c r="F20" s="3">
        <v>200</v>
      </c>
      <c r="G20" s="3">
        <v>30</v>
      </c>
    </row>
    <row r="21" spans="2:7">
      <c r="B21" s="3">
        <v>19</v>
      </c>
      <c r="C21" s="3">
        <v>41</v>
      </c>
      <c r="D21" s="3" t="s">
        <v>83</v>
      </c>
      <c r="E21" s="3">
        <v>220</v>
      </c>
      <c r="F21" s="3">
        <v>190</v>
      </c>
      <c r="G21" s="3">
        <v>30</v>
      </c>
    </row>
    <row r="22" spans="2:7">
      <c r="B22" s="3">
        <v>20</v>
      </c>
      <c r="C22" s="3">
        <v>38</v>
      </c>
      <c r="D22" s="3" t="s">
        <v>84</v>
      </c>
      <c r="E22" s="3">
        <v>210</v>
      </c>
      <c r="F22" s="3">
        <v>180</v>
      </c>
      <c r="G22" s="3">
        <v>30</v>
      </c>
    </row>
    <row r="23" spans="2:7">
      <c r="B23" s="3">
        <v>21</v>
      </c>
      <c r="C23" s="3">
        <v>45</v>
      </c>
      <c r="D23" s="3" t="s">
        <v>83</v>
      </c>
      <c r="E23" s="3">
        <v>195</v>
      </c>
      <c r="F23" s="3">
        <v>165</v>
      </c>
      <c r="G23" s="3">
        <v>30</v>
      </c>
    </row>
    <row r="24" spans="2:7">
      <c r="B24" s="3">
        <v>22</v>
      </c>
      <c r="C24" s="3">
        <v>39</v>
      </c>
      <c r="D24" s="3" t="s">
        <v>84</v>
      </c>
      <c r="E24" s="3">
        <v>205</v>
      </c>
      <c r="F24" s="3">
        <v>175</v>
      </c>
      <c r="G24" s="3">
        <v>30</v>
      </c>
    </row>
    <row r="25" spans="2:7">
      <c r="B25" s="3">
        <v>23</v>
      </c>
      <c r="C25" s="3">
        <v>50</v>
      </c>
      <c r="D25" s="3" t="s">
        <v>83</v>
      </c>
      <c r="E25" s="3">
        <v>215</v>
      </c>
      <c r="F25" s="3">
        <v>185</v>
      </c>
      <c r="G25" s="3">
        <v>30</v>
      </c>
    </row>
    <row r="26" spans="2:7">
      <c r="B26" s="3">
        <v>24</v>
      </c>
      <c r="C26" s="3">
        <v>44</v>
      </c>
      <c r="D26" s="3" t="s">
        <v>84</v>
      </c>
      <c r="E26" s="3">
        <v>225</v>
      </c>
      <c r="F26" s="3">
        <v>195</v>
      </c>
      <c r="G26" s="3">
        <v>30</v>
      </c>
    </row>
    <row r="27" spans="2:7">
      <c r="B27" s="4">
        <v>25</v>
      </c>
      <c r="C27" s="4">
        <v>36</v>
      </c>
      <c r="D27" s="4" t="s">
        <v>83</v>
      </c>
      <c r="E27" s="4">
        <v>180</v>
      </c>
      <c r="F27" s="4">
        <v>150</v>
      </c>
      <c r="G27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BBE4-490A-4B9E-B177-A58D57C3A0F9}">
  <dimension ref="B2:B15"/>
  <sheetViews>
    <sheetView topLeftCell="A11" workbookViewId="0">
      <selection activeCell="B17" sqref="B17"/>
    </sheetView>
  </sheetViews>
  <sheetFormatPr baseColWidth="10" defaultRowHeight="14.25"/>
  <cols>
    <col min="2" max="2" width="37.73046875" customWidth="1"/>
  </cols>
  <sheetData>
    <row r="2" spans="2:2" ht="15">
      <c r="B2" s="6" t="s">
        <v>89</v>
      </c>
    </row>
    <row r="3" spans="2:2" ht="15">
      <c r="B3" s="6" t="s">
        <v>90</v>
      </c>
    </row>
    <row r="4" spans="2:2" ht="15">
      <c r="B4" s="6" t="s">
        <v>91</v>
      </c>
    </row>
    <row r="5" spans="2:2" ht="15">
      <c r="B5" s="6" t="s">
        <v>92</v>
      </c>
    </row>
    <row r="7" spans="2:2" ht="30">
      <c r="B7" s="6" t="s">
        <v>93</v>
      </c>
    </row>
    <row r="8" spans="2:2" ht="15">
      <c r="B8" s="6" t="s">
        <v>94</v>
      </c>
    </row>
    <row r="9" spans="2:2" ht="15">
      <c r="B9" s="6" t="s">
        <v>95</v>
      </c>
    </row>
    <row r="10" spans="2:2" ht="15">
      <c r="B10" s="6" t="s">
        <v>96</v>
      </c>
    </row>
    <row r="12" spans="2:2" ht="15">
      <c r="B12" s="6" t="s">
        <v>85</v>
      </c>
    </row>
    <row r="13" spans="2:2" ht="15">
      <c r="B13" s="6" t="s">
        <v>86</v>
      </c>
    </row>
    <row r="14" spans="2:2" ht="15">
      <c r="B14" s="6" t="s">
        <v>87</v>
      </c>
    </row>
    <row r="15" spans="2:2" ht="15">
      <c r="B15" s="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P1</vt:lpstr>
      <vt:lpstr>P2</vt:lpstr>
      <vt:lpstr>P3</vt:lpstr>
      <vt:lpstr>P5</vt:lpstr>
      <vt:lpstr>P6</vt:lpstr>
      <vt:lpstr>PESOS</vt:lpstr>
      <vt:lpstr>COLESTEROL</vt:lpstr>
      <vt:lpstr>TRIGLICERIDOS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Francisco Andrade</dc:creator>
  <cp:lastModifiedBy>(Estudiante) Santiago Miguel Acosta Delgado</cp:lastModifiedBy>
  <dcterms:created xsi:type="dcterms:W3CDTF">2025-06-22T03:39:24Z</dcterms:created>
  <dcterms:modified xsi:type="dcterms:W3CDTF">2026-03-12T20:59:35Z</dcterms:modified>
</cp:coreProperties>
</file>