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ARCHIVOS DESKTOP\PUCE\MAESTRIA FINANZAS\2022 - SEPTIEMBRE - INICIO MAESTRÍA\6. SÍLABOS\MODULO 5\8. PORTAFOLIO DE INVERSIÓN Y MANEJO DE RIESGOS\"/>
    </mc:Choice>
  </mc:AlternateContent>
  <bookViews>
    <workbookView xWindow="0" yWindow="0" windowWidth="19200" windowHeight="11460" firstSheet="1" activeTab="4"/>
  </bookViews>
  <sheets>
    <sheet name="RENDIMIENTO TOTAL" sheetId="1" r:id="rId1"/>
    <sheet name="RENDIMIENTO HISTORICO" sheetId="2" r:id="rId2"/>
    <sheet name="Valor Presente" sheetId="3" r:id="rId3"/>
    <sheet name="RENDIMIENTO PERIODO TENENCIA " sheetId="4" r:id="rId4"/>
    <sheet name="TIR" sheetId="5" r:id="rId5"/>
    <sheet name="MEDIDA DEL RIESGO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6" l="1"/>
  <c r="F17" i="6"/>
  <c r="I14" i="6"/>
  <c r="I12" i="6"/>
  <c r="H15" i="6"/>
  <c r="H14" i="6"/>
  <c r="H12" i="6"/>
  <c r="I6" i="6"/>
  <c r="I7" i="6"/>
  <c r="I8" i="6"/>
  <c r="I9" i="6"/>
  <c r="I10" i="6"/>
  <c r="I5" i="6"/>
  <c r="H6" i="6"/>
  <c r="H7" i="6"/>
  <c r="H8" i="6"/>
  <c r="H9" i="6"/>
  <c r="H10" i="6"/>
  <c r="H5" i="6"/>
  <c r="F14" i="6"/>
  <c r="F12" i="6"/>
  <c r="F6" i="6"/>
  <c r="F7" i="6"/>
  <c r="F8" i="6"/>
  <c r="F9" i="6"/>
  <c r="F10" i="6"/>
  <c r="E6" i="6"/>
  <c r="E7" i="6"/>
  <c r="E8" i="6"/>
  <c r="E9" i="6"/>
  <c r="E10" i="6"/>
  <c r="E5" i="6"/>
  <c r="F5" i="6" s="1"/>
  <c r="C12" i="6"/>
  <c r="B12" i="6"/>
  <c r="A7" i="6"/>
  <c r="A8" i="6" s="1"/>
  <c r="A9" i="6" s="1"/>
  <c r="A10" i="6" s="1"/>
  <c r="A6" i="6"/>
  <c r="B13" i="5" l="1"/>
  <c r="B14" i="5" s="1"/>
  <c r="B15" i="5" s="1"/>
  <c r="B16" i="5" s="1"/>
  <c r="B17" i="5" s="1"/>
  <c r="B18" i="5" s="1"/>
  <c r="C19" i="5"/>
  <c r="C8" i="5"/>
  <c r="C15" i="4"/>
  <c r="D15" i="4"/>
  <c r="E15" i="4"/>
  <c r="B15" i="4"/>
  <c r="C13" i="4"/>
  <c r="D13" i="4"/>
  <c r="E13" i="4"/>
  <c r="B13" i="4"/>
  <c r="C12" i="4"/>
  <c r="D12" i="4"/>
  <c r="E12" i="4"/>
  <c r="B12" i="4"/>
  <c r="C7" i="4"/>
  <c r="D7" i="4"/>
  <c r="E7" i="4"/>
  <c r="B7" i="4"/>
  <c r="C3" i="3"/>
  <c r="C4" i="3"/>
  <c r="C5" i="3"/>
  <c r="C6" i="3"/>
  <c r="C7" i="3"/>
  <c r="C8" i="3"/>
  <c r="C2" i="3"/>
  <c r="C9" i="3" s="1"/>
  <c r="A3" i="3"/>
  <c r="A4" i="3" s="1"/>
  <c r="A5" i="3" s="1"/>
  <c r="A6" i="3" s="1"/>
  <c r="A7" i="3" s="1"/>
  <c r="A8" i="3" s="1"/>
  <c r="F9" i="2" l="1"/>
  <c r="G9" i="2" s="1"/>
  <c r="F10" i="2"/>
  <c r="G10" i="2" s="1"/>
  <c r="B14" i="2"/>
  <c r="E5" i="2"/>
  <c r="F5" i="2" s="1"/>
  <c r="G5" i="2" s="1"/>
  <c r="E6" i="2"/>
  <c r="F6" i="2" s="1"/>
  <c r="G6" i="2" s="1"/>
  <c r="E7" i="2"/>
  <c r="F7" i="2" s="1"/>
  <c r="G7" i="2" s="1"/>
  <c r="E8" i="2"/>
  <c r="F8" i="2" s="1"/>
  <c r="G8" i="2" s="1"/>
  <c r="E9" i="2"/>
  <c r="E10" i="2"/>
  <c r="E11" i="2"/>
  <c r="F11" i="2" s="1"/>
  <c r="G11" i="2" s="1"/>
  <c r="E12" i="2"/>
  <c r="F12" i="2" s="1"/>
  <c r="G12" i="2" s="1"/>
  <c r="E13" i="2"/>
  <c r="F13" i="2" s="1"/>
  <c r="G13" i="2" s="1"/>
  <c r="E4" i="2"/>
  <c r="F4" i="2" s="1"/>
  <c r="A5" i="2"/>
  <c r="A6" i="2" s="1"/>
  <c r="A7" i="2" s="1"/>
  <c r="A8" i="2" s="1"/>
  <c r="A9" i="2" s="1"/>
  <c r="A10" i="2" s="1"/>
  <c r="A11" i="2" s="1"/>
  <c r="A12" i="2" s="1"/>
  <c r="A13" i="2" s="1"/>
  <c r="C17" i="1"/>
  <c r="B17" i="1"/>
  <c r="C15" i="1"/>
  <c r="B15" i="1"/>
  <c r="C13" i="1"/>
  <c r="B13" i="1"/>
  <c r="C9" i="1"/>
  <c r="C14" i="1" s="1"/>
  <c r="B9" i="1"/>
  <c r="B14" i="1" s="1"/>
  <c r="B16" i="1" s="1"/>
  <c r="G4" i="2" l="1"/>
  <c r="G14" i="2" s="1"/>
  <c r="F14" i="2"/>
  <c r="E14" i="2"/>
  <c r="C16" i="1"/>
</calcChain>
</file>

<file path=xl/sharedStrings.xml><?xml version="1.0" encoding="utf-8"?>
<sst xmlns="http://schemas.openxmlformats.org/spreadsheetml/2006/main" count="76" uniqueCount="63">
  <si>
    <t>Inversión A</t>
  </si>
  <si>
    <t>Inversión B</t>
  </si>
  <si>
    <t>Precio de compra (inicio de año)</t>
  </si>
  <si>
    <t>Efectivo recibido</t>
  </si>
  <si>
    <t xml:space="preserve"> I Trimestre</t>
  </si>
  <si>
    <t>II Trimestre</t>
  </si>
  <si>
    <t>III Trimestre</t>
  </si>
  <si>
    <t>IV Trimestre</t>
  </si>
  <si>
    <t xml:space="preserve">TOTAL INGRESOS CORRIENTES </t>
  </si>
  <si>
    <t>Precio de venta (fin de año)</t>
  </si>
  <si>
    <t>RENDIMIENTO</t>
  </si>
  <si>
    <t>Ingresos corrientes</t>
  </si>
  <si>
    <t>Ganancia de Capital</t>
  </si>
  <si>
    <t>RENDIMIENTO TOTAL</t>
  </si>
  <si>
    <t>Rendimiento en porcentaje</t>
  </si>
  <si>
    <t>Ingreso</t>
  </si>
  <si>
    <t>Precio fin
de año</t>
  </si>
  <si>
    <t>Precio inicio
de año</t>
  </si>
  <si>
    <t>Ganancia de
capital</t>
  </si>
  <si>
    <t>PROMEDIO</t>
  </si>
  <si>
    <t>Rendimiento 
USD</t>
  </si>
  <si>
    <t>Rendimiento
%</t>
  </si>
  <si>
    <t>Fin de año</t>
  </si>
  <si>
    <t>Rendimiento</t>
  </si>
  <si>
    <t>Valor Presente</t>
  </si>
  <si>
    <t>años</t>
  </si>
  <si>
    <t>Valor presente de los rendimientos=</t>
  </si>
  <si>
    <t>Tasa de descuento =</t>
  </si>
  <si>
    <t xml:space="preserve"> I trimestre</t>
  </si>
  <si>
    <t xml:space="preserve"> II trimestre </t>
  </si>
  <si>
    <t xml:space="preserve"> IV trimestre</t>
  </si>
  <si>
    <t>Total ingresos corrientes</t>
  </si>
  <si>
    <t xml:space="preserve">Valor de la inversión </t>
  </si>
  <si>
    <t xml:space="preserve"> Al final del año</t>
  </si>
  <si>
    <t xml:space="preserve"> Al inicio del año</t>
  </si>
  <si>
    <t xml:space="preserve"> Ganancias de Capital (pérdidas)</t>
  </si>
  <si>
    <t>RENDIMIENTO EN EL PERIODO DE TENENCIA</t>
  </si>
  <si>
    <t>Cuenta de
ahorro</t>
  </si>
  <si>
    <t>Acciones
ordinarias</t>
  </si>
  <si>
    <t>Bono</t>
  </si>
  <si>
    <t>Bienes
Raíces</t>
  </si>
  <si>
    <t>VALOR DE LA INVERSION</t>
  </si>
  <si>
    <t>TIR</t>
  </si>
  <si>
    <t>FLUJO DE INGRESO</t>
  </si>
  <si>
    <t>RENDIMIENTO FLUJO DE EFECTIVO UNICO</t>
  </si>
  <si>
    <t>RENDIMIENTO DE UN FLUJO DE INGRESOS</t>
  </si>
  <si>
    <t>DESVIACION ESTANDAR</t>
  </si>
  <si>
    <t>AÑO</t>
  </si>
  <si>
    <t>Rendimiento
Inversión A</t>
  </si>
  <si>
    <t>Rendimiento
Inversión B</t>
  </si>
  <si>
    <t>Promedio ( r )</t>
  </si>
  <si>
    <t>rj</t>
  </si>
  <si>
    <t>rj-rp</t>
  </si>
  <si>
    <t>rp</t>
  </si>
  <si>
    <r>
      <t>(rj-rp)</t>
    </r>
    <r>
      <rPr>
        <vertAlign val="superscript"/>
        <sz val="11"/>
        <color theme="1"/>
        <rFont val="Calibri"/>
        <family val="2"/>
        <scheme val="minor"/>
      </rPr>
      <t>2</t>
    </r>
  </si>
  <si>
    <t>Sumatoria</t>
  </si>
  <si>
    <t>Desviación</t>
  </si>
  <si>
    <t>Estándar</t>
  </si>
  <si>
    <t>Rendimiento 
Promedio</t>
  </si>
  <si>
    <t>INVERSION A</t>
  </si>
  <si>
    <t>INVERSION B</t>
  </si>
  <si>
    <t>%</t>
  </si>
  <si>
    <t>CV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</si>
</sst>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8" formatCode="&quot;$&quot;#,##0.00;[Red]&quot;$&quot;\-#,##0.00"/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0.0"/>
    <numFmt numFmtId="167" formatCode="0.0000"/>
    <numFmt numFmtId="168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1" xfId="0" applyBorder="1"/>
    <xf numFmtId="0" fontId="2" fillId="0" borderId="1" xfId="0" applyFont="1" applyBorder="1"/>
    <xf numFmtId="164" fontId="0" fillId="0" borderId="1" xfId="0" applyNumberFormat="1" applyBorder="1"/>
    <xf numFmtId="0" fontId="2" fillId="2" borderId="1" xfId="0" applyFont="1" applyFill="1" applyBorder="1"/>
    <xf numFmtId="164" fontId="0" fillId="2" borderId="1" xfId="1" applyNumberFormat="1" applyFont="1" applyFill="1" applyBorder="1"/>
    <xf numFmtId="0" fontId="0" fillId="2" borderId="1" xfId="0" applyFill="1" applyBorder="1"/>
    <xf numFmtId="165" fontId="0" fillId="2" borderId="1" xfId="2" applyNumberFormat="1" applyFont="1" applyFill="1" applyBorder="1"/>
    <xf numFmtId="10" fontId="0" fillId="0" borderId="1" xfId="2" applyNumberFormat="1" applyFont="1" applyBorder="1"/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wrapText="1"/>
    </xf>
    <xf numFmtId="0" fontId="0" fillId="2" borderId="1" xfId="0" applyFill="1" applyBorder="1" applyAlignment="1">
      <alignment horizontal="center" wrapText="1"/>
    </xf>
    <xf numFmtId="10" fontId="0" fillId="2" borderId="1" xfId="0" applyNumberFormat="1" applyFill="1" applyBorder="1"/>
    <xf numFmtId="166" fontId="0" fillId="0" borderId="1" xfId="0" applyNumberFormat="1" applyBorder="1"/>
    <xf numFmtId="166" fontId="0" fillId="2" borderId="1" xfId="0" applyNumberFormat="1" applyFill="1" applyBorder="1"/>
    <xf numFmtId="9" fontId="0" fillId="0" borderId="0" xfId="2" applyFont="1"/>
    <xf numFmtId="167" fontId="0" fillId="0" borderId="0" xfId="0" applyNumberFormat="1"/>
    <xf numFmtId="168" fontId="0" fillId="0" borderId="0" xfId="0" applyNumberFormat="1"/>
    <xf numFmtId="8" fontId="0" fillId="0" borderId="1" xfId="0" applyNumberFormat="1" applyBorder="1"/>
    <xf numFmtId="0" fontId="2" fillId="0" borderId="0" xfId="0" applyFont="1"/>
    <xf numFmtId="9" fontId="2" fillId="0" borderId="0" xfId="2" applyFont="1"/>
    <xf numFmtId="0" fontId="2" fillId="2" borderId="1" xfId="0" applyFont="1" applyFill="1" applyBorder="1" applyAlignment="1">
      <alignment horizontal="center"/>
    </xf>
    <xf numFmtId="8" fontId="2" fillId="0" borderId="0" xfId="0" applyNumberFormat="1" applyFont="1"/>
    <xf numFmtId="0" fontId="0" fillId="0" borderId="2" xfId="0" applyBorder="1"/>
    <xf numFmtId="0" fontId="0" fillId="0" borderId="3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12" xfId="0" applyFill="1" applyBorder="1"/>
    <xf numFmtId="0" fontId="0" fillId="2" borderId="2" xfId="0" applyFill="1" applyBorder="1"/>
    <xf numFmtId="0" fontId="0" fillId="2" borderId="13" xfId="0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0" fillId="3" borderId="1" xfId="0" applyFill="1" applyBorder="1"/>
    <xf numFmtId="0" fontId="0" fillId="3" borderId="2" xfId="0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0" fillId="3" borderId="3" xfId="0" applyFill="1" applyBorder="1"/>
    <xf numFmtId="0" fontId="2" fillId="3" borderId="3" xfId="0" applyFont="1" applyFill="1" applyBorder="1"/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165" fontId="2" fillId="0" borderId="1" xfId="2" applyNumberFormat="1" applyFont="1" applyBorder="1"/>
    <xf numFmtId="0" fontId="0" fillId="0" borderId="0" xfId="0" applyAlignment="1">
      <alignment horizontal="center" wrapText="1"/>
    </xf>
    <xf numFmtId="166" fontId="0" fillId="0" borderId="0" xfId="2" applyNumberFormat="1" applyFont="1"/>
    <xf numFmtId="2" fontId="0" fillId="2" borderId="0" xfId="0" applyNumberForma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  <xf numFmtId="166" fontId="0" fillId="2" borderId="0" xfId="2" applyNumberFormat="1" applyFont="1" applyFill="1"/>
    <xf numFmtId="2" fontId="0" fillId="2" borderId="0" xfId="2" applyNumberFormat="1" applyFont="1" applyFill="1"/>
    <xf numFmtId="9" fontId="0" fillId="2" borderId="0" xfId="2" applyFont="1" applyFill="1"/>
    <xf numFmtId="0" fontId="2" fillId="0" borderId="0" xfId="0" applyFont="1" applyAlignment="1">
      <alignment wrapText="1"/>
    </xf>
    <xf numFmtId="0" fontId="2" fillId="2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wrapText="1"/>
    </xf>
    <xf numFmtId="166" fontId="0" fillId="4" borderId="0" xfId="0" applyNumberFormat="1" applyFill="1"/>
    <xf numFmtId="2" fontId="0" fillId="4" borderId="0" xfId="0" applyNumberFormat="1" applyFill="1"/>
    <xf numFmtId="0" fontId="0" fillId="2" borderId="0" xfId="0" applyFill="1" applyAlignment="1">
      <alignment horizontal="right"/>
    </xf>
    <xf numFmtId="0" fontId="0" fillId="4" borderId="0" xfId="0" applyFill="1" applyAlignment="1">
      <alignment horizontal="right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755650</xdr:colOff>
      <xdr:row>12</xdr:row>
      <xdr:rowOff>25400</xdr:rowOff>
    </xdr:from>
    <xdr:to>
      <xdr:col>2</xdr:col>
      <xdr:colOff>895404</xdr:colOff>
      <xdr:row>15</xdr:row>
      <xdr:rowOff>69881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44650" y="2444750"/>
          <a:ext cx="1047804" cy="5969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177800</xdr:rowOff>
    </xdr:from>
    <xdr:to>
      <xdr:col>3</xdr:col>
      <xdr:colOff>590724</xdr:colOff>
      <xdr:row>20</xdr:row>
      <xdr:rowOff>127045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3149600"/>
          <a:ext cx="3384724" cy="8699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7"/>
  <sheetViews>
    <sheetView topLeftCell="A2" workbookViewId="0">
      <selection activeCell="D8" sqref="D8:E8"/>
    </sheetView>
  </sheetViews>
  <sheetFormatPr baseColWidth="10" defaultRowHeight="15" x14ac:dyDescent="0.25"/>
  <cols>
    <col min="1" max="1" width="31.42578125" customWidth="1"/>
  </cols>
  <sheetData>
    <row r="2" spans="1:3" x14ac:dyDescent="0.25">
      <c r="A2" s="1"/>
      <c r="B2" s="2" t="s">
        <v>0</v>
      </c>
      <c r="C2" s="2" t="s">
        <v>1</v>
      </c>
    </row>
    <row r="3" spans="1:3" x14ac:dyDescent="0.25">
      <c r="A3" s="4" t="s">
        <v>2</v>
      </c>
      <c r="B3" s="5">
        <v>1000</v>
      </c>
      <c r="C3" s="5">
        <v>1000</v>
      </c>
    </row>
    <row r="4" spans="1:3" x14ac:dyDescent="0.25">
      <c r="A4" s="2" t="s">
        <v>3</v>
      </c>
      <c r="B4" s="1"/>
      <c r="C4" s="1"/>
    </row>
    <row r="5" spans="1:3" x14ac:dyDescent="0.25">
      <c r="A5" s="2" t="s">
        <v>4</v>
      </c>
      <c r="B5" s="1">
        <v>10</v>
      </c>
      <c r="C5" s="1"/>
    </row>
    <row r="6" spans="1:3" x14ac:dyDescent="0.25">
      <c r="A6" s="2" t="s">
        <v>5</v>
      </c>
      <c r="B6" s="1">
        <v>20</v>
      </c>
      <c r="C6" s="1"/>
    </row>
    <row r="7" spans="1:3" x14ac:dyDescent="0.25">
      <c r="A7" s="2" t="s">
        <v>6</v>
      </c>
      <c r="B7" s="1">
        <v>20</v>
      </c>
      <c r="C7" s="1"/>
    </row>
    <row r="8" spans="1:3" x14ac:dyDescent="0.25">
      <c r="A8" s="2" t="s">
        <v>7</v>
      </c>
      <c r="B8" s="1">
        <v>30</v>
      </c>
      <c r="C8" s="1">
        <v>120</v>
      </c>
    </row>
    <row r="9" spans="1:3" x14ac:dyDescent="0.25">
      <c r="A9" s="4" t="s">
        <v>8</v>
      </c>
      <c r="B9" s="6">
        <f>SUM(B5:B8)</f>
        <v>80</v>
      </c>
      <c r="C9" s="6">
        <f>SUM(C5:C8)</f>
        <v>120</v>
      </c>
    </row>
    <row r="11" spans="1:3" x14ac:dyDescent="0.25">
      <c r="A11" s="4" t="s">
        <v>9</v>
      </c>
      <c r="B11" s="5">
        <v>1100</v>
      </c>
      <c r="C11" s="5">
        <v>960</v>
      </c>
    </row>
    <row r="13" spans="1:3" x14ac:dyDescent="0.25">
      <c r="A13" s="2" t="s">
        <v>10</v>
      </c>
      <c r="B13" s="2" t="str">
        <f>+B2</f>
        <v>Inversión A</v>
      </c>
      <c r="C13" s="2" t="str">
        <f>+C2</f>
        <v>Inversión B</v>
      </c>
    </row>
    <row r="14" spans="1:3" x14ac:dyDescent="0.25">
      <c r="A14" s="2" t="s">
        <v>11</v>
      </c>
      <c r="B14" s="1">
        <f>+B9</f>
        <v>80</v>
      </c>
      <c r="C14" s="1">
        <f>+C9</f>
        <v>120</v>
      </c>
    </row>
    <row r="15" spans="1:3" x14ac:dyDescent="0.25">
      <c r="A15" s="2" t="s">
        <v>12</v>
      </c>
      <c r="B15" s="3">
        <f>+B11-B3</f>
        <v>100</v>
      </c>
      <c r="C15" s="3">
        <f>+C11-C3</f>
        <v>-40</v>
      </c>
    </row>
    <row r="16" spans="1:3" x14ac:dyDescent="0.25">
      <c r="A16" s="4" t="s">
        <v>13</v>
      </c>
      <c r="B16" s="6">
        <f>SUM(B14:B15)</f>
        <v>180</v>
      </c>
      <c r="C16" s="6">
        <f>SUM(C14:C15)</f>
        <v>80</v>
      </c>
    </row>
    <row r="17" spans="1:3" x14ac:dyDescent="0.25">
      <c r="A17" s="4" t="s">
        <v>14</v>
      </c>
      <c r="B17" s="7">
        <f>+B16/B3</f>
        <v>0.18</v>
      </c>
      <c r="C17" s="7">
        <f>+C16/C3</f>
        <v>0.08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4"/>
  <sheetViews>
    <sheetView workbookViewId="0">
      <selection activeCell="D28" sqref="D28"/>
    </sheetView>
  </sheetViews>
  <sheetFormatPr baseColWidth="10" defaultRowHeight="15" x14ac:dyDescent="0.25"/>
  <cols>
    <col min="5" max="5" width="10.85546875" customWidth="1"/>
    <col min="6" max="6" width="12.140625" customWidth="1"/>
    <col min="7" max="7" width="13.42578125" customWidth="1"/>
  </cols>
  <sheetData>
    <row r="3" spans="1:7" ht="45" x14ac:dyDescent="0.25">
      <c r="A3" s="6"/>
      <c r="B3" s="4" t="s">
        <v>15</v>
      </c>
      <c r="C3" s="9" t="s">
        <v>17</v>
      </c>
      <c r="D3" s="9" t="s">
        <v>16</v>
      </c>
      <c r="E3" s="10" t="s">
        <v>18</v>
      </c>
      <c r="F3" s="11" t="s">
        <v>20</v>
      </c>
      <c r="G3" s="11" t="s">
        <v>21</v>
      </c>
    </row>
    <row r="4" spans="1:7" x14ac:dyDescent="0.25">
      <c r="A4" s="2">
        <v>2012</v>
      </c>
      <c r="B4" s="13">
        <v>4</v>
      </c>
      <c r="C4" s="13">
        <v>100</v>
      </c>
      <c r="D4" s="13">
        <v>95</v>
      </c>
      <c r="E4" s="13">
        <f>+D4-C4</f>
        <v>-5</v>
      </c>
      <c r="F4" s="13">
        <f t="shared" ref="F4:F13" si="0">+B4+E4</f>
        <v>-1</v>
      </c>
      <c r="G4" s="8">
        <f t="shared" ref="G4:G13" si="1">+F4/C4</f>
        <v>-0.01</v>
      </c>
    </row>
    <row r="5" spans="1:7" x14ac:dyDescent="0.25">
      <c r="A5" s="2">
        <f>+A4+1</f>
        <v>2013</v>
      </c>
      <c r="B5" s="13">
        <v>3</v>
      </c>
      <c r="C5" s="13">
        <v>95</v>
      </c>
      <c r="D5" s="13">
        <v>99</v>
      </c>
      <c r="E5" s="13">
        <f t="shared" ref="E5:E13" si="2">+D5-C5</f>
        <v>4</v>
      </c>
      <c r="F5" s="13">
        <f t="shared" si="0"/>
        <v>7</v>
      </c>
      <c r="G5" s="8">
        <f t="shared" si="1"/>
        <v>7.3684210526315783E-2</v>
      </c>
    </row>
    <row r="6" spans="1:7" x14ac:dyDescent="0.25">
      <c r="A6" s="2">
        <f t="shared" ref="A6:A13" si="3">+A5+1</f>
        <v>2014</v>
      </c>
      <c r="B6" s="13">
        <v>4</v>
      </c>
      <c r="C6" s="13">
        <v>99</v>
      </c>
      <c r="D6" s="13">
        <v>105</v>
      </c>
      <c r="E6" s="13">
        <f t="shared" si="2"/>
        <v>6</v>
      </c>
      <c r="F6" s="13">
        <f t="shared" si="0"/>
        <v>10</v>
      </c>
      <c r="G6" s="8">
        <f t="shared" si="1"/>
        <v>0.10101010101010101</v>
      </c>
    </row>
    <row r="7" spans="1:7" x14ac:dyDescent="0.25">
      <c r="A7" s="2">
        <f t="shared" si="3"/>
        <v>2015</v>
      </c>
      <c r="B7" s="13">
        <v>5</v>
      </c>
      <c r="C7" s="13">
        <v>105</v>
      </c>
      <c r="D7" s="13">
        <v>115</v>
      </c>
      <c r="E7" s="13">
        <f t="shared" si="2"/>
        <v>10</v>
      </c>
      <c r="F7" s="13">
        <f t="shared" si="0"/>
        <v>15</v>
      </c>
      <c r="G7" s="8">
        <f t="shared" si="1"/>
        <v>0.14285714285714285</v>
      </c>
    </row>
    <row r="8" spans="1:7" x14ac:dyDescent="0.25">
      <c r="A8" s="2">
        <f t="shared" si="3"/>
        <v>2016</v>
      </c>
      <c r="B8" s="13">
        <v>5</v>
      </c>
      <c r="C8" s="13">
        <v>115</v>
      </c>
      <c r="D8" s="13">
        <v>125</v>
      </c>
      <c r="E8" s="13">
        <f t="shared" si="2"/>
        <v>10</v>
      </c>
      <c r="F8" s="13">
        <f t="shared" si="0"/>
        <v>15</v>
      </c>
      <c r="G8" s="8">
        <f t="shared" si="1"/>
        <v>0.13043478260869565</v>
      </c>
    </row>
    <row r="9" spans="1:7" x14ac:dyDescent="0.25">
      <c r="A9" s="2">
        <f t="shared" si="3"/>
        <v>2017</v>
      </c>
      <c r="B9" s="13">
        <v>3</v>
      </c>
      <c r="C9" s="13">
        <v>125</v>
      </c>
      <c r="D9" s="13">
        <v>120</v>
      </c>
      <c r="E9" s="13">
        <f t="shared" si="2"/>
        <v>-5</v>
      </c>
      <c r="F9" s="13">
        <f t="shared" si="0"/>
        <v>-2</v>
      </c>
      <c r="G9" s="8">
        <f t="shared" si="1"/>
        <v>-1.6E-2</v>
      </c>
    </row>
    <row r="10" spans="1:7" x14ac:dyDescent="0.25">
      <c r="A10" s="2">
        <f t="shared" si="3"/>
        <v>2018</v>
      </c>
      <c r="B10" s="13">
        <v>3</v>
      </c>
      <c r="C10" s="13">
        <v>120</v>
      </c>
      <c r="D10" s="13">
        <v>122</v>
      </c>
      <c r="E10" s="13">
        <f t="shared" si="2"/>
        <v>2</v>
      </c>
      <c r="F10" s="13">
        <f t="shared" si="0"/>
        <v>5</v>
      </c>
      <c r="G10" s="8">
        <f t="shared" si="1"/>
        <v>4.1666666666666664E-2</v>
      </c>
    </row>
    <row r="11" spans="1:7" x14ac:dyDescent="0.25">
      <c r="A11" s="2">
        <f t="shared" si="3"/>
        <v>2019</v>
      </c>
      <c r="B11" s="13">
        <v>4</v>
      </c>
      <c r="C11" s="13">
        <v>122</v>
      </c>
      <c r="D11" s="13">
        <v>130</v>
      </c>
      <c r="E11" s="13">
        <f t="shared" si="2"/>
        <v>8</v>
      </c>
      <c r="F11" s="13">
        <f t="shared" si="0"/>
        <v>12</v>
      </c>
      <c r="G11" s="8">
        <f t="shared" si="1"/>
        <v>9.8360655737704916E-2</v>
      </c>
    </row>
    <row r="12" spans="1:7" x14ac:dyDescent="0.25">
      <c r="A12" s="2">
        <f t="shared" si="3"/>
        <v>2020</v>
      </c>
      <c r="B12" s="13">
        <v>5</v>
      </c>
      <c r="C12" s="13">
        <v>130</v>
      </c>
      <c r="D12" s="13">
        <v>140</v>
      </c>
      <c r="E12" s="13">
        <f t="shared" si="2"/>
        <v>10</v>
      </c>
      <c r="F12" s="13">
        <f t="shared" si="0"/>
        <v>15</v>
      </c>
      <c r="G12" s="8">
        <f t="shared" si="1"/>
        <v>0.11538461538461539</v>
      </c>
    </row>
    <row r="13" spans="1:7" x14ac:dyDescent="0.25">
      <c r="A13" s="2">
        <f t="shared" si="3"/>
        <v>2021</v>
      </c>
      <c r="B13" s="13">
        <v>5</v>
      </c>
      <c r="C13" s="13">
        <v>140</v>
      </c>
      <c r="D13" s="13">
        <v>155</v>
      </c>
      <c r="E13" s="13">
        <f t="shared" si="2"/>
        <v>15</v>
      </c>
      <c r="F13" s="13">
        <f t="shared" si="0"/>
        <v>20</v>
      </c>
      <c r="G13" s="8">
        <f t="shared" si="1"/>
        <v>0.14285714285714285</v>
      </c>
    </row>
    <row r="14" spans="1:7" x14ac:dyDescent="0.25">
      <c r="A14" s="4" t="s">
        <v>19</v>
      </c>
      <c r="B14" s="14">
        <f>AVERAGE(B4:B13)</f>
        <v>4.0999999999999996</v>
      </c>
      <c r="C14" s="14"/>
      <c r="D14" s="14"/>
      <c r="E14" s="14">
        <f>AVERAGE(E4:E13)</f>
        <v>5.5</v>
      </c>
      <c r="F14" s="14">
        <f>AVERAGE(F4:F13)</f>
        <v>9.6</v>
      </c>
      <c r="G14" s="12">
        <f>AVERAGE(G4:G13)</f>
        <v>8.2025531764838511E-2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C3" sqref="C3"/>
    </sheetView>
  </sheetViews>
  <sheetFormatPr baseColWidth="10" defaultRowHeight="15" x14ac:dyDescent="0.25"/>
  <cols>
    <col min="1" max="1" width="14.140625" customWidth="1"/>
    <col min="2" max="2" width="17.140625" customWidth="1"/>
    <col min="3" max="3" width="15.28515625" customWidth="1"/>
  </cols>
  <sheetData>
    <row r="1" spans="1:4" x14ac:dyDescent="0.25">
      <c r="A1" s="21" t="s">
        <v>22</v>
      </c>
      <c r="B1" s="21" t="s">
        <v>23</v>
      </c>
      <c r="C1" s="21" t="s">
        <v>24</v>
      </c>
      <c r="D1" s="21" t="s">
        <v>25</v>
      </c>
    </row>
    <row r="2" spans="1:4" x14ac:dyDescent="0.25">
      <c r="A2" s="1">
        <v>2015</v>
      </c>
      <c r="B2" s="1">
        <v>90</v>
      </c>
      <c r="C2" s="18">
        <f t="shared" ref="C2:C8" si="0">+B2/(1+$C$11)^D2</f>
        <v>83.333333333333329</v>
      </c>
      <c r="D2" s="1">
        <v>1</v>
      </c>
    </row>
    <row r="3" spans="1:4" x14ac:dyDescent="0.25">
      <c r="A3" s="1">
        <f>+A2+1</f>
        <v>2016</v>
      </c>
      <c r="B3" s="1">
        <v>100</v>
      </c>
      <c r="C3" s="18">
        <f t="shared" si="0"/>
        <v>85.733882030178322</v>
      </c>
      <c r="D3" s="1">
        <v>2</v>
      </c>
    </row>
    <row r="4" spans="1:4" x14ac:dyDescent="0.25">
      <c r="A4" s="1">
        <f t="shared" ref="A4:A8" si="1">+A3+1</f>
        <v>2017</v>
      </c>
      <c r="B4" s="1">
        <v>110</v>
      </c>
      <c r="C4" s="18">
        <f t="shared" si="0"/>
        <v>87.32154651221866</v>
      </c>
      <c r="D4" s="1">
        <v>3</v>
      </c>
    </row>
    <row r="5" spans="1:4" x14ac:dyDescent="0.25">
      <c r="A5" s="1">
        <f t="shared" si="1"/>
        <v>2018</v>
      </c>
      <c r="B5" s="1">
        <v>120</v>
      </c>
      <c r="C5" s="18">
        <f t="shared" si="0"/>
        <v>88.203582335574396</v>
      </c>
      <c r="D5" s="1">
        <v>4</v>
      </c>
    </row>
    <row r="6" spans="1:4" x14ac:dyDescent="0.25">
      <c r="A6" s="1">
        <f t="shared" si="1"/>
        <v>2019</v>
      </c>
      <c r="B6" s="1">
        <v>100</v>
      </c>
      <c r="C6" s="18">
        <f t="shared" si="0"/>
        <v>68.058319703375304</v>
      </c>
      <c r="D6" s="1">
        <v>5</v>
      </c>
    </row>
    <row r="7" spans="1:4" x14ac:dyDescent="0.25">
      <c r="A7" s="1">
        <f t="shared" si="1"/>
        <v>2020</v>
      </c>
      <c r="B7" s="1">
        <v>100</v>
      </c>
      <c r="C7" s="18">
        <f t="shared" si="0"/>
        <v>63.016962688310457</v>
      </c>
      <c r="D7" s="1">
        <v>6</v>
      </c>
    </row>
    <row r="8" spans="1:4" x14ac:dyDescent="0.25">
      <c r="A8" s="1">
        <f t="shared" si="1"/>
        <v>2021</v>
      </c>
      <c r="B8" s="1">
        <v>1200</v>
      </c>
      <c r="C8" s="18">
        <f t="shared" si="0"/>
        <v>700.18847431456061</v>
      </c>
      <c r="D8" s="1">
        <v>7</v>
      </c>
    </row>
    <row r="9" spans="1:4" x14ac:dyDescent="0.25">
      <c r="A9" s="19" t="s">
        <v>26</v>
      </c>
      <c r="B9" s="19"/>
      <c r="C9" s="22">
        <f>SUM(C2:C8)</f>
        <v>1175.8561009175512</v>
      </c>
    </row>
    <row r="11" spans="1:4" x14ac:dyDescent="0.25">
      <c r="A11" s="19" t="s">
        <v>27</v>
      </c>
      <c r="C11" s="20">
        <v>0.08</v>
      </c>
    </row>
    <row r="12" spans="1:4" x14ac:dyDescent="0.25">
      <c r="C12" s="16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E25" sqref="E25"/>
    </sheetView>
  </sheetViews>
  <sheetFormatPr baseColWidth="10" defaultRowHeight="15" x14ac:dyDescent="0.25"/>
  <cols>
    <col min="1" max="1" width="38" bestFit="1" customWidth="1"/>
  </cols>
  <sheetData>
    <row r="1" spans="1:5" ht="30.75" thickBot="1" x14ac:dyDescent="0.3">
      <c r="A1" s="23"/>
      <c r="B1" s="42" t="s">
        <v>37</v>
      </c>
      <c r="C1" s="42" t="s">
        <v>38</v>
      </c>
      <c r="D1" s="43" t="s">
        <v>39</v>
      </c>
      <c r="E1" s="42" t="s">
        <v>40</v>
      </c>
    </row>
    <row r="2" spans="1:5" x14ac:dyDescent="0.25">
      <c r="A2" s="25" t="s">
        <v>3</v>
      </c>
      <c r="B2" s="26"/>
      <c r="C2" s="26"/>
      <c r="D2" s="26"/>
      <c r="E2" s="27"/>
    </row>
    <row r="3" spans="1:5" x14ac:dyDescent="0.25">
      <c r="A3" s="28" t="s">
        <v>28</v>
      </c>
      <c r="B3" s="6">
        <v>15</v>
      </c>
      <c r="C3" s="6">
        <v>10</v>
      </c>
      <c r="D3" s="6">
        <v>0</v>
      </c>
      <c r="E3" s="29">
        <v>0</v>
      </c>
    </row>
    <row r="4" spans="1:5" x14ac:dyDescent="0.25">
      <c r="A4" s="28" t="s">
        <v>29</v>
      </c>
      <c r="B4" s="6">
        <v>15</v>
      </c>
      <c r="C4" s="6">
        <v>10</v>
      </c>
      <c r="D4" s="6">
        <v>70</v>
      </c>
      <c r="E4" s="29">
        <v>0</v>
      </c>
    </row>
    <row r="5" spans="1:5" x14ac:dyDescent="0.25">
      <c r="A5" s="28" t="s">
        <v>29</v>
      </c>
      <c r="B5" s="6">
        <v>15</v>
      </c>
      <c r="C5" s="6">
        <v>10</v>
      </c>
      <c r="D5" s="6">
        <v>0</v>
      </c>
      <c r="E5" s="29">
        <v>0</v>
      </c>
    </row>
    <row r="6" spans="1:5" ht="15.75" thickBot="1" x14ac:dyDescent="0.3">
      <c r="A6" s="30" t="s">
        <v>30</v>
      </c>
      <c r="B6" s="31">
        <v>15</v>
      </c>
      <c r="C6" s="31">
        <v>15</v>
      </c>
      <c r="D6" s="31">
        <v>70</v>
      </c>
      <c r="E6" s="32">
        <v>0</v>
      </c>
    </row>
    <row r="7" spans="1:5" ht="15.75" thickBot="1" x14ac:dyDescent="0.3">
      <c r="A7" s="33" t="s">
        <v>31</v>
      </c>
      <c r="B7" s="34">
        <f>SUM(B3:B6)</f>
        <v>60</v>
      </c>
      <c r="C7" s="34">
        <f t="shared" ref="C7:E7" si="0">SUM(C3:C6)</f>
        <v>45</v>
      </c>
      <c r="D7" s="34">
        <f t="shared" si="0"/>
        <v>140</v>
      </c>
      <c r="E7" s="35">
        <f t="shared" si="0"/>
        <v>0</v>
      </c>
    </row>
    <row r="8" spans="1:5" x14ac:dyDescent="0.25">
      <c r="A8" s="24"/>
      <c r="B8" s="24"/>
      <c r="C8" s="24"/>
      <c r="D8" s="24"/>
      <c r="E8" s="24"/>
    </row>
    <row r="9" spans="1:5" x14ac:dyDescent="0.25">
      <c r="A9" s="36" t="s">
        <v>32</v>
      </c>
      <c r="B9" s="36"/>
      <c r="C9" s="36"/>
      <c r="D9" s="36"/>
      <c r="E9" s="36"/>
    </row>
    <row r="10" spans="1:5" x14ac:dyDescent="0.25">
      <c r="A10" s="36" t="s">
        <v>33</v>
      </c>
      <c r="B10" s="36">
        <v>1000</v>
      </c>
      <c r="C10" s="36">
        <v>2200</v>
      </c>
      <c r="D10" s="36">
        <v>970</v>
      </c>
      <c r="E10" s="36">
        <v>3300</v>
      </c>
    </row>
    <row r="11" spans="1:5" ht="15.75" thickBot="1" x14ac:dyDescent="0.3">
      <c r="A11" s="37" t="s">
        <v>34</v>
      </c>
      <c r="B11" s="37">
        <v>1000</v>
      </c>
      <c r="C11" s="37">
        <v>2000</v>
      </c>
      <c r="D11" s="37">
        <v>1000</v>
      </c>
      <c r="E11" s="37">
        <v>3000</v>
      </c>
    </row>
    <row r="12" spans="1:5" ht="15.75" thickBot="1" x14ac:dyDescent="0.3">
      <c r="A12" s="38" t="s">
        <v>35</v>
      </c>
      <c r="B12" s="39">
        <f>+B10-B11</f>
        <v>0</v>
      </c>
      <c r="C12" s="39">
        <f t="shared" ref="C12:E12" si="1">+C10-C11</f>
        <v>200</v>
      </c>
      <c r="D12" s="39">
        <f t="shared" si="1"/>
        <v>-30</v>
      </c>
      <c r="E12" s="39">
        <f t="shared" si="1"/>
        <v>300</v>
      </c>
    </row>
    <row r="13" spans="1:5" x14ac:dyDescent="0.25">
      <c r="A13" s="41" t="s">
        <v>13</v>
      </c>
      <c r="B13" s="40">
        <f>+B7+B12</f>
        <v>60</v>
      </c>
      <c r="C13" s="40">
        <f t="shared" ref="C13:E13" si="2">+C7+C12</f>
        <v>245</v>
      </c>
      <c r="D13" s="40">
        <f t="shared" si="2"/>
        <v>110</v>
      </c>
      <c r="E13" s="40">
        <f t="shared" si="2"/>
        <v>300</v>
      </c>
    </row>
    <row r="14" spans="1:5" x14ac:dyDescent="0.25">
      <c r="A14" s="1"/>
      <c r="B14" s="1"/>
      <c r="C14" s="1"/>
      <c r="D14" s="1"/>
      <c r="E14" s="1"/>
    </row>
    <row r="15" spans="1:5" x14ac:dyDescent="0.25">
      <c r="A15" s="2" t="s">
        <v>36</v>
      </c>
      <c r="B15" s="44">
        <f>+B13/B11</f>
        <v>0.06</v>
      </c>
      <c r="C15" s="44">
        <f t="shared" ref="C15:E15" si="3">+C13/C11</f>
        <v>0.1225</v>
      </c>
      <c r="D15" s="44">
        <f t="shared" si="3"/>
        <v>0.11</v>
      </c>
      <c r="E15" s="44">
        <f t="shared" si="3"/>
        <v>0.1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abSelected="1" workbookViewId="0">
      <selection activeCell="F18" sqref="F18"/>
    </sheetView>
  </sheetViews>
  <sheetFormatPr baseColWidth="10" defaultRowHeight="15" x14ac:dyDescent="0.25"/>
  <cols>
    <col min="1" max="1" width="21.28515625" bestFit="1" customWidth="1"/>
  </cols>
  <sheetData>
    <row r="1" spans="1:3" x14ac:dyDescent="0.25">
      <c r="A1" s="19" t="s">
        <v>44</v>
      </c>
    </row>
    <row r="2" spans="1:3" x14ac:dyDescent="0.25">
      <c r="A2" s="6" t="s">
        <v>41</v>
      </c>
      <c r="B2" s="6">
        <v>0</v>
      </c>
      <c r="C2" s="6">
        <v>-1000</v>
      </c>
    </row>
    <row r="3" spans="1:3" x14ac:dyDescent="0.25">
      <c r="A3" s="64" t="s">
        <v>43</v>
      </c>
      <c r="B3" s="1">
        <v>1</v>
      </c>
      <c r="C3" s="1">
        <v>0</v>
      </c>
    </row>
    <row r="4" spans="1:3" x14ac:dyDescent="0.25">
      <c r="A4" s="65"/>
      <c r="B4" s="1">
        <v>2</v>
      </c>
      <c r="C4" s="1">
        <v>0</v>
      </c>
    </row>
    <row r="5" spans="1:3" x14ac:dyDescent="0.25">
      <c r="A5" s="65"/>
      <c r="B5" s="1">
        <v>3</v>
      </c>
      <c r="C5" s="1">
        <v>0</v>
      </c>
    </row>
    <row r="6" spans="1:3" x14ac:dyDescent="0.25">
      <c r="A6" s="65"/>
      <c r="B6" s="1">
        <v>4</v>
      </c>
      <c r="C6" s="1">
        <v>0</v>
      </c>
    </row>
    <row r="7" spans="1:3" x14ac:dyDescent="0.25">
      <c r="A7" s="66"/>
      <c r="B7" s="1">
        <v>5</v>
      </c>
      <c r="C7" s="1">
        <v>1400</v>
      </c>
    </row>
    <row r="8" spans="1:3" x14ac:dyDescent="0.25">
      <c r="A8" s="6" t="s">
        <v>42</v>
      </c>
      <c r="B8" s="6"/>
      <c r="C8" s="12">
        <f>IRR(C2:C7)</f>
        <v>6.9610375725069007E-2</v>
      </c>
    </row>
    <row r="10" spans="1:3" x14ac:dyDescent="0.25">
      <c r="A10" s="19" t="s">
        <v>45</v>
      </c>
    </row>
    <row r="11" spans="1:3" x14ac:dyDescent="0.25">
      <c r="A11" s="6" t="s">
        <v>41</v>
      </c>
      <c r="B11" s="6">
        <v>0</v>
      </c>
      <c r="C11" s="6">
        <v>-1100</v>
      </c>
    </row>
    <row r="12" spans="1:3" x14ac:dyDescent="0.25">
      <c r="A12" s="64" t="s">
        <v>43</v>
      </c>
      <c r="B12" s="1">
        <v>2015</v>
      </c>
      <c r="C12" s="1">
        <v>90</v>
      </c>
    </row>
    <row r="13" spans="1:3" x14ac:dyDescent="0.25">
      <c r="A13" s="65"/>
      <c r="B13" s="1">
        <f>+B12+1</f>
        <v>2016</v>
      </c>
      <c r="C13" s="1">
        <v>100</v>
      </c>
    </row>
    <row r="14" spans="1:3" x14ac:dyDescent="0.25">
      <c r="A14" s="65"/>
      <c r="B14" s="1">
        <f t="shared" ref="B14:B18" si="0">+B13+1</f>
        <v>2017</v>
      </c>
      <c r="C14" s="1">
        <v>110</v>
      </c>
    </row>
    <row r="15" spans="1:3" x14ac:dyDescent="0.25">
      <c r="A15" s="65"/>
      <c r="B15" s="1">
        <f t="shared" si="0"/>
        <v>2018</v>
      </c>
      <c r="C15" s="1">
        <v>120</v>
      </c>
    </row>
    <row r="16" spans="1:3" x14ac:dyDescent="0.25">
      <c r="A16" s="65"/>
      <c r="B16" s="1">
        <f t="shared" si="0"/>
        <v>2019</v>
      </c>
      <c r="C16" s="1">
        <v>100</v>
      </c>
    </row>
    <row r="17" spans="1:3" x14ac:dyDescent="0.25">
      <c r="A17" s="65"/>
      <c r="B17" s="1">
        <f t="shared" si="0"/>
        <v>2020</v>
      </c>
      <c r="C17" s="1">
        <v>100</v>
      </c>
    </row>
    <row r="18" spans="1:3" x14ac:dyDescent="0.25">
      <c r="A18" s="66"/>
      <c r="B18" s="1">
        <f t="shared" si="0"/>
        <v>2021</v>
      </c>
      <c r="C18" s="1">
        <v>1200</v>
      </c>
    </row>
    <row r="19" spans="1:3" x14ac:dyDescent="0.25">
      <c r="A19" s="6" t="s">
        <v>42</v>
      </c>
      <c r="B19" s="6"/>
      <c r="C19" s="12">
        <f>IRR(C11:C18)</f>
        <v>9.3193109413089337E-2</v>
      </c>
    </row>
  </sheetData>
  <mergeCells count="2">
    <mergeCell ref="A3:A7"/>
    <mergeCell ref="A12:A1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I25" sqref="I25"/>
    </sheetView>
  </sheetViews>
  <sheetFormatPr baseColWidth="10" defaultRowHeight="15" x14ac:dyDescent="0.25"/>
  <cols>
    <col min="1" max="1" width="12.7109375" customWidth="1"/>
    <col min="2" max="2" width="13" customWidth="1"/>
    <col min="3" max="3" width="14.28515625" customWidth="1"/>
    <col min="4" max="4" width="13.140625" customWidth="1"/>
    <col min="7" max="7" width="14.140625" customWidth="1"/>
    <col min="9" max="9" width="11.28515625" bestFit="1" customWidth="1"/>
  </cols>
  <sheetData>
    <row r="1" spans="1:9" x14ac:dyDescent="0.25">
      <c r="A1" t="s">
        <v>46</v>
      </c>
    </row>
    <row r="2" spans="1:9" x14ac:dyDescent="0.25">
      <c r="D2" s="67" t="s">
        <v>59</v>
      </c>
      <c r="E2" s="67"/>
      <c r="F2" s="67"/>
      <c r="G2" s="67" t="s">
        <v>60</v>
      </c>
      <c r="H2" s="67"/>
      <c r="I2" s="67"/>
    </row>
    <row r="3" spans="1:9" ht="30" x14ac:dyDescent="0.25">
      <c r="A3" t="s">
        <v>47</v>
      </c>
      <c r="B3" s="54" t="s">
        <v>48</v>
      </c>
      <c r="C3" s="54" t="s">
        <v>49</v>
      </c>
      <c r="D3" s="55" t="s">
        <v>58</v>
      </c>
      <c r="E3" s="48"/>
      <c r="F3" s="48"/>
      <c r="G3" s="56" t="s">
        <v>58</v>
      </c>
      <c r="H3" s="57"/>
      <c r="I3" s="57"/>
    </row>
    <row r="4" spans="1:9" ht="17.25" x14ac:dyDescent="0.25">
      <c r="B4" s="45" t="s">
        <v>51</v>
      </c>
      <c r="C4" s="45" t="s">
        <v>51</v>
      </c>
      <c r="D4" s="49" t="s">
        <v>53</v>
      </c>
      <c r="E4" s="50" t="s">
        <v>52</v>
      </c>
      <c r="F4" s="50" t="s">
        <v>54</v>
      </c>
      <c r="G4" s="58" t="s">
        <v>53</v>
      </c>
      <c r="H4" s="59" t="s">
        <v>52</v>
      </c>
      <c r="I4" s="59" t="s">
        <v>54</v>
      </c>
    </row>
    <row r="5" spans="1:9" x14ac:dyDescent="0.25">
      <c r="A5">
        <v>2016</v>
      </c>
      <c r="B5" s="46">
        <v>15.6</v>
      </c>
      <c r="C5" s="46">
        <v>8.4</v>
      </c>
      <c r="D5" s="51">
        <v>15</v>
      </c>
      <c r="E5" s="51">
        <f>+B5-D5</f>
        <v>0.59999999999999964</v>
      </c>
      <c r="F5" s="52">
        <f>+E5*E5</f>
        <v>0.3599999999999996</v>
      </c>
      <c r="G5" s="60">
        <v>15</v>
      </c>
      <c r="H5" s="60">
        <f>+C5-G5</f>
        <v>-6.6</v>
      </c>
      <c r="I5" s="61">
        <f>+H5*H5</f>
        <v>43.559999999999995</v>
      </c>
    </row>
    <row r="6" spans="1:9" x14ac:dyDescent="0.25">
      <c r="A6">
        <f>+A5+1</f>
        <v>2017</v>
      </c>
      <c r="B6" s="46">
        <v>12.7</v>
      </c>
      <c r="C6" s="46">
        <v>12.9</v>
      </c>
      <c r="D6" s="51">
        <v>15</v>
      </c>
      <c r="E6" s="51">
        <f t="shared" ref="E6:E10" si="0">+B6-D6</f>
        <v>-2.3000000000000007</v>
      </c>
      <c r="F6" s="52">
        <f t="shared" ref="F6:F10" si="1">+E6*E6</f>
        <v>5.2900000000000036</v>
      </c>
      <c r="G6" s="60">
        <v>15</v>
      </c>
      <c r="H6" s="60">
        <f t="shared" ref="H6:H10" si="2">+C6-G6</f>
        <v>-2.0999999999999996</v>
      </c>
      <c r="I6" s="61">
        <f t="shared" ref="I6:I10" si="3">+H6*H6</f>
        <v>4.4099999999999984</v>
      </c>
    </row>
    <row r="7" spans="1:9" x14ac:dyDescent="0.25">
      <c r="A7">
        <f t="shared" ref="A7:A10" si="4">+A6+1</f>
        <v>2018</v>
      </c>
      <c r="B7" s="46">
        <v>15.3</v>
      </c>
      <c r="C7" s="46">
        <v>19.600000000000001</v>
      </c>
      <c r="D7" s="51">
        <v>15</v>
      </c>
      <c r="E7" s="51">
        <f t="shared" si="0"/>
        <v>0.30000000000000071</v>
      </c>
      <c r="F7" s="52">
        <f t="shared" si="1"/>
        <v>9.0000000000000427E-2</v>
      </c>
      <c r="G7" s="60">
        <v>15</v>
      </c>
      <c r="H7" s="60">
        <f t="shared" si="2"/>
        <v>4.6000000000000014</v>
      </c>
      <c r="I7" s="61">
        <f t="shared" si="3"/>
        <v>21.160000000000014</v>
      </c>
    </row>
    <row r="8" spans="1:9" x14ac:dyDescent="0.25">
      <c r="A8">
        <f t="shared" si="4"/>
        <v>2019</v>
      </c>
      <c r="B8" s="46">
        <v>16.2</v>
      </c>
      <c r="C8" s="46">
        <v>17.5</v>
      </c>
      <c r="D8" s="51">
        <v>15</v>
      </c>
      <c r="E8" s="51">
        <f t="shared" si="0"/>
        <v>1.1999999999999993</v>
      </c>
      <c r="F8" s="52">
        <f t="shared" si="1"/>
        <v>1.4399999999999984</v>
      </c>
      <c r="G8" s="60">
        <v>15</v>
      </c>
      <c r="H8" s="60">
        <f t="shared" si="2"/>
        <v>2.5</v>
      </c>
      <c r="I8" s="61">
        <f t="shared" si="3"/>
        <v>6.25</v>
      </c>
    </row>
    <row r="9" spans="1:9" x14ac:dyDescent="0.25">
      <c r="A9">
        <f t="shared" si="4"/>
        <v>2020</v>
      </c>
      <c r="B9" s="46">
        <v>16.5</v>
      </c>
      <c r="C9" s="46">
        <v>10.3</v>
      </c>
      <c r="D9" s="51">
        <v>15</v>
      </c>
      <c r="E9" s="51">
        <f t="shared" si="0"/>
        <v>1.5</v>
      </c>
      <c r="F9" s="52">
        <f t="shared" si="1"/>
        <v>2.25</v>
      </c>
      <c r="G9" s="60">
        <v>15</v>
      </c>
      <c r="H9" s="60">
        <f t="shared" si="2"/>
        <v>-4.6999999999999993</v>
      </c>
      <c r="I9" s="61">
        <f t="shared" si="3"/>
        <v>22.089999999999993</v>
      </c>
    </row>
    <row r="10" spans="1:9" x14ac:dyDescent="0.25">
      <c r="A10">
        <f t="shared" si="4"/>
        <v>2021</v>
      </c>
      <c r="B10" s="46">
        <v>13.7</v>
      </c>
      <c r="C10" s="46">
        <v>21.3</v>
      </c>
      <c r="D10" s="51">
        <v>15</v>
      </c>
      <c r="E10" s="51">
        <f t="shared" si="0"/>
        <v>-1.3000000000000007</v>
      </c>
      <c r="F10" s="52">
        <f t="shared" si="1"/>
        <v>1.6900000000000019</v>
      </c>
      <c r="G10" s="60">
        <v>15</v>
      </c>
      <c r="H10" s="60">
        <f t="shared" si="2"/>
        <v>6.3000000000000007</v>
      </c>
      <c r="I10" s="61">
        <f t="shared" si="3"/>
        <v>39.690000000000012</v>
      </c>
    </row>
    <row r="11" spans="1:9" x14ac:dyDescent="0.25">
      <c r="B11" s="15"/>
      <c r="C11" s="15"/>
      <c r="D11" s="53"/>
      <c r="E11" s="53"/>
      <c r="F11" s="53"/>
      <c r="G11" s="57"/>
      <c r="H11" s="57"/>
      <c r="I11" s="57"/>
    </row>
    <row r="12" spans="1:9" x14ac:dyDescent="0.25">
      <c r="A12" t="s">
        <v>50</v>
      </c>
      <c r="B12" s="46">
        <f>AVERAGE(B5:B11)</f>
        <v>15</v>
      </c>
      <c r="C12" s="46">
        <f>AVERAGE(C5:C11)</f>
        <v>15</v>
      </c>
      <c r="D12" s="48"/>
      <c r="E12" s="48" t="s">
        <v>55</v>
      </c>
      <c r="F12" s="47">
        <f>SUM(F5:F11)</f>
        <v>11.120000000000005</v>
      </c>
      <c r="G12" s="57"/>
      <c r="H12" s="57" t="str">
        <f>+E12</f>
        <v>Sumatoria</v>
      </c>
      <c r="I12" s="61">
        <f>SUM(I5:I11)</f>
        <v>137.16000000000003</v>
      </c>
    </row>
    <row r="13" spans="1:9" x14ac:dyDescent="0.25">
      <c r="D13" s="48"/>
      <c r="E13" s="48"/>
      <c r="F13" s="48"/>
      <c r="G13" s="57"/>
      <c r="H13" s="57"/>
      <c r="I13" s="57"/>
    </row>
    <row r="14" spans="1:9" x14ac:dyDescent="0.25">
      <c r="D14" s="48"/>
      <c r="E14" s="48" t="s">
        <v>56</v>
      </c>
      <c r="F14" s="47">
        <f>+(F12/(6-1))^(1/2)</f>
        <v>1.4913081505845802</v>
      </c>
      <c r="G14" s="57"/>
      <c r="H14" s="57" t="str">
        <f>+E14</f>
        <v>Desviación</v>
      </c>
      <c r="I14" s="47">
        <f>+(I12/(6-1))^(1/2)</f>
        <v>5.2375566822708475</v>
      </c>
    </row>
    <row r="15" spans="1:9" x14ac:dyDescent="0.25">
      <c r="D15" s="48"/>
      <c r="E15" s="48" t="s">
        <v>57</v>
      </c>
      <c r="F15" s="62" t="s">
        <v>61</v>
      </c>
      <c r="G15" s="57"/>
      <c r="H15" s="57" t="str">
        <f>+E15</f>
        <v>Estándar</v>
      </c>
      <c r="I15" s="63" t="s">
        <v>61</v>
      </c>
    </row>
    <row r="17" spans="5:9" x14ac:dyDescent="0.25">
      <c r="E17" s="48" t="s">
        <v>62</v>
      </c>
      <c r="F17" s="17">
        <f>+F14/B12</f>
        <v>9.9420543372305353E-2</v>
      </c>
      <c r="H17" t="s">
        <v>62</v>
      </c>
      <c r="I17" s="17">
        <f>+I14/C12</f>
        <v>0.34917044548472315</v>
      </c>
    </row>
  </sheetData>
  <mergeCells count="2">
    <mergeCell ref="D2:F2"/>
    <mergeCell ref="G2:I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RENDIMIENTO TOTAL</vt:lpstr>
      <vt:lpstr>RENDIMIENTO HISTORICO</vt:lpstr>
      <vt:lpstr>Valor Presente</vt:lpstr>
      <vt:lpstr>RENDIMIENTO PERIODO TENENCIA </vt:lpstr>
      <vt:lpstr>TIR</vt:lpstr>
      <vt:lpstr>MEDIDA DEL RIESGO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YEPEZ URBANO DANIEL GERARDO</dc:creator>
  <cp:lastModifiedBy>GUERRA NAVARRO NANCY EDITH</cp:lastModifiedBy>
  <dcterms:created xsi:type="dcterms:W3CDTF">2022-10-25T19:49:37Z</dcterms:created>
  <dcterms:modified xsi:type="dcterms:W3CDTF">2022-11-09T16:55:44Z</dcterms:modified>
</cp:coreProperties>
</file>