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CHIVOS DESKTOP\PUCE\MAESTRIA FINANZAS\2022 - SEPTIEMBRE - INICIO MAESTRÍA\6. SÍLABOS\MODULO 6\8. PORTAFOLIO DE INVERSIÓN Y MANEJO DE RIESGOS\"/>
    </mc:Choice>
  </mc:AlternateContent>
  <bookViews>
    <workbookView xWindow="0" yWindow="0" windowWidth="19200" windowHeight="11460"/>
  </bookViews>
  <sheets>
    <sheet name="Desviación Estándar" sheetId="1" r:id="rId1"/>
    <sheet name="Correlación" sheetId="2" r:id="rId2"/>
    <sheet name="CAPM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3" l="1"/>
  <c r="D10" i="3"/>
  <c r="D7" i="3"/>
  <c r="F14" i="2"/>
  <c r="E14" i="2"/>
  <c r="F12" i="2"/>
  <c r="E12" i="2"/>
  <c r="D12" i="2"/>
  <c r="C12" i="2"/>
  <c r="B12" i="2"/>
  <c r="C10" i="2"/>
  <c r="D10" i="2"/>
  <c r="E10" i="2"/>
  <c r="F10" i="2"/>
  <c r="B10" i="2"/>
  <c r="F5" i="2"/>
  <c r="F6" i="2"/>
  <c r="F7" i="2"/>
  <c r="F8" i="2"/>
  <c r="F4" i="2"/>
  <c r="E5" i="2"/>
  <c r="E6" i="2"/>
  <c r="E7" i="2"/>
  <c r="E8" i="2"/>
  <c r="E4" i="2"/>
  <c r="D12" i="1"/>
  <c r="D10" i="1"/>
  <c r="D5" i="1"/>
  <c r="D6" i="1"/>
  <c r="D7" i="1"/>
  <c r="D8" i="1"/>
  <c r="D4" i="1"/>
</calcChain>
</file>

<file path=xl/sharedStrings.xml><?xml version="1.0" encoding="utf-8"?>
<sst xmlns="http://schemas.openxmlformats.org/spreadsheetml/2006/main" count="32" uniqueCount="25">
  <si>
    <t>Rendimiento
esperado X</t>
  </si>
  <si>
    <t>Rendimiento
esperado Y</t>
  </si>
  <si>
    <t>Rendimiento
de la cartera</t>
  </si>
  <si>
    <t>AÑO</t>
  </si>
  <si>
    <t>Rendimiento 
promedio</t>
  </si>
  <si>
    <t>Desviación
 Estándar</t>
  </si>
  <si>
    <t>%</t>
  </si>
  <si>
    <t>AÑOS</t>
  </si>
  <si>
    <t>Rendimiento
esperado Z</t>
  </si>
  <si>
    <t>Cartera XY
(50%X+50%Y)</t>
  </si>
  <si>
    <t>Cartera XZ
(50%X+50%Z)</t>
  </si>
  <si>
    <t>Rendimiento 
Promedio</t>
  </si>
  <si>
    <t>Desviación 
Estándar</t>
  </si>
  <si>
    <t>Bz =</t>
  </si>
  <si>
    <t xml:space="preserve">Rf = </t>
  </si>
  <si>
    <t>rm =</t>
  </si>
  <si>
    <t>=</t>
  </si>
  <si>
    <t xml:space="preserve">Si Bz = </t>
  </si>
  <si>
    <t>Si Bz =</t>
  </si>
  <si>
    <t>Beta</t>
  </si>
  <si>
    <t>Rendimiento de mercado</t>
  </si>
  <si>
    <t>Tasa libre de riesgo</t>
  </si>
  <si>
    <t>MODELO CAPM PARA DIFERENTES BETAS</t>
  </si>
  <si>
    <t>RENDIMIENTO DE CADA INSTRUMENTO FINANCIERO Y DE LA COMBINACION EN CARTERAS</t>
  </si>
  <si>
    <t>DESVIACION ESTANDAR DE LA CARTERA COMPUESTA POR INSTRUMENTOS X,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</si>
</sst>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2" fontId="0" fillId="0" borderId="0" xfId="0" applyNumberFormat="1"/>
    <xf numFmtId="9" fontId="0" fillId="0" borderId="0" xfId="1" applyFon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</xdr:colOff>
      <xdr:row>10</xdr:row>
      <xdr:rowOff>127000</xdr:rowOff>
    </xdr:from>
    <xdr:to>
      <xdr:col>1</xdr:col>
      <xdr:colOff>685861</xdr:colOff>
      <xdr:row>13</xdr:row>
      <xdr:rowOff>25433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2152650"/>
          <a:ext cx="1187511" cy="6350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15</xdr:row>
      <xdr:rowOff>12700</xdr:rowOff>
    </xdr:from>
    <xdr:to>
      <xdr:col>8</xdr:col>
      <xdr:colOff>483015</xdr:colOff>
      <xdr:row>18</xdr:row>
      <xdr:rowOff>25429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3263900"/>
          <a:ext cx="8083965" cy="5651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25480</xdr:colOff>
      <xdr:row>7</xdr:row>
      <xdr:rowOff>107965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20750"/>
          <a:ext cx="1549480" cy="292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D23" sqref="D23"/>
    </sheetView>
  </sheetViews>
  <sheetFormatPr baseColWidth="10" defaultRowHeight="15" x14ac:dyDescent="0.25"/>
  <cols>
    <col min="2" max="2" width="13.28515625" customWidth="1"/>
    <col min="3" max="3" width="13.42578125" customWidth="1"/>
    <col min="4" max="4" width="15.28515625" customWidth="1"/>
  </cols>
  <sheetData>
    <row r="1" spans="1:5" x14ac:dyDescent="0.25">
      <c r="A1" s="2" t="s">
        <v>24</v>
      </c>
    </row>
    <row r="3" spans="1:5" ht="45" x14ac:dyDescent="0.25">
      <c r="A3" s="4" t="s">
        <v>3</v>
      </c>
      <c r="B3" s="5" t="s">
        <v>0</v>
      </c>
      <c r="C3" s="5" t="s">
        <v>1</v>
      </c>
      <c r="D3" s="5" t="s">
        <v>2</v>
      </c>
    </row>
    <row r="4" spans="1:5" x14ac:dyDescent="0.25">
      <c r="A4">
        <v>2016</v>
      </c>
      <c r="B4">
        <v>8</v>
      </c>
      <c r="C4">
        <v>16</v>
      </c>
      <c r="D4">
        <f>+(50%*B4)+(50%*C4)</f>
        <v>12</v>
      </c>
    </row>
    <row r="5" spans="1:5" x14ac:dyDescent="0.25">
      <c r="A5">
        <v>2017</v>
      </c>
      <c r="B5">
        <v>10</v>
      </c>
      <c r="C5">
        <v>14</v>
      </c>
      <c r="D5">
        <f t="shared" ref="D5:D8" si="0">+(50%*B5)+(50%*C5)</f>
        <v>12</v>
      </c>
    </row>
    <row r="6" spans="1:5" x14ac:dyDescent="0.25">
      <c r="A6">
        <v>2018</v>
      </c>
      <c r="B6">
        <v>12</v>
      </c>
      <c r="C6">
        <v>12</v>
      </c>
      <c r="D6">
        <f t="shared" si="0"/>
        <v>12</v>
      </c>
    </row>
    <row r="7" spans="1:5" x14ac:dyDescent="0.25">
      <c r="A7">
        <v>2019</v>
      </c>
      <c r="B7">
        <v>14</v>
      </c>
      <c r="C7">
        <v>10</v>
      </c>
      <c r="D7">
        <f t="shared" si="0"/>
        <v>12</v>
      </c>
    </row>
    <row r="8" spans="1:5" x14ac:dyDescent="0.25">
      <c r="A8">
        <v>2020</v>
      </c>
      <c r="B8">
        <v>16</v>
      </c>
      <c r="C8">
        <v>8</v>
      </c>
      <c r="D8">
        <f t="shared" si="0"/>
        <v>12</v>
      </c>
    </row>
    <row r="10" spans="1:5" ht="30" x14ac:dyDescent="0.25">
      <c r="C10" s="1" t="s">
        <v>4</v>
      </c>
      <c r="D10">
        <f>AVERAGE(D4:D9)</f>
        <v>12</v>
      </c>
      <c r="E10" t="s">
        <v>6</v>
      </c>
    </row>
    <row r="12" spans="1:5" ht="30" x14ac:dyDescent="0.25">
      <c r="C12" s="1" t="s">
        <v>5</v>
      </c>
      <c r="D12">
        <f>+(D4-D10)^2+(D5-D10)^2+(D6-D10)^2+(D7-D10)^2+(D8-D10)^2/(5-1)</f>
        <v>0</v>
      </c>
      <c r="E12" t="s">
        <v>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workbookViewId="0">
      <selection activeCell="H10" sqref="H10"/>
    </sheetView>
  </sheetViews>
  <sheetFormatPr baseColWidth="10" defaultRowHeight="15" x14ac:dyDescent="0.25"/>
  <cols>
    <col min="1" max="1" width="14.5703125" customWidth="1"/>
    <col min="2" max="2" width="15.85546875" customWidth="1"/>
    <col min="3" max="3" width="14.140625" customWidth="1"/>
    <col min="4" max="4" width="13.140625" customWidth="1"/>
    <col min="5" max="5" width="15.5703125" customWidth="1"/>
    <col min="6" max="6" width="16" customWidth="1"/>
  </cols>
  <sheetData>
    <row r="2" spans="1:6" x14ac:dyDescent="0.25">
      <c r="A2" s="2" t="s">
        <v>23</v>
      </c>
    </row>
    <row r="3" spans="1:6" ht="38.450000000000003" customHeight="1" x14ac:dyDescent="0.25">
      <c r="A3" s="4" t="s">
        <v>7</v>
      </c>
      <c r="B3" s="3" t="s">
        <v>0</v>
      </c>
      <c r="C3" s="3" t="s">
        <v>1</v>
      </c>
      <c r="D3" s="3" t="s">
        <v>8</v>
      </c>
      <c r="E3" s="3" t="s">
        <v>9</v>
      </c>
      <c r="F3" s="3" t="s">
        <v>10</v>
      </c>
    </row>
    <row r="4" spans="1:6" x14ac:dyDescent="0.25">
      <c r="A4">
        <v>2016</v>
      </c>
      <c r="B4">
        <v>8</v>
      </c>
      <c r="C4">
        <v>16</v>
      </c>
      <c r="D4">
        <v>8</v>
      </c>
      <c r="E4">
        <f>+(50%*B4+50%*C4)</f>
        <v>12</v>
      </c>
      <c r="F4">
        <f>+(50%*B4+50%*D4)</f>
        <v>8</v>
      </c>
    </row>
    <row r="5" spans="1:6" x14ac:dyDescent="0.25">
      <c r="A5">
        <v>2017</v>
      </c>
      <c r="B5">
        <v>10</v>
      </c>
      <c r="C5">
        <v>14</v>
      </c>
      <c r="D5">
        <v>10</v>
      </c>
      <c r="E5">
        <f t="shared" ref="E5:E8" si="0">+(50%*B5+50%*C5)</f>
        <v>12</v>
      </c>
      <c r="F5">
        <f t="shared" ref="F5:F8" si="1">+(50%*B5+50%*D5)</f>
        <v>10</v>
      </c>
    </row>
    <row r="6" spans="1:6" x14ac:dyDescent="0.25">
      <c r="A6">
        <v>2018</v>
      </c>
      <c r="B6">
        <v>12</v>
      </c>
      <c r="C6">
        <v>12</v>
      </c>
      <c r="D6">
        <v>12</v>
      </c>
      <c r="E6">
        <f t="shared" si="0"/>
        <v>12</v>
      </c>
      <c r="F6">
        <f t="shared" si="1"/>
        <v>12</v>
      </c>
    </row>
    <row r="7" spans="1:6" x14ac:dyDescent="0.25">
      <c r="A7">
        <v>2019</v>
      </c>
      <c r="B7">
        <v>14</v>
      </c>
      <c r="C7">
        <v>10</v>
      </c>
      <c r="D7">
        <v>14</v>
      </c>
      <c r="E7">
        <f t="shared" si="0"/>
        <v>12</v>
      </c>
      <c r="F7">
        <f t="shared" si="1"/>
        <v>14</v>
      </c>
    </row>
    <row r="8" spans="1:6" x14ac:dyDescent="0.25">
      <c r="A8">
        <v>2020</v>
      </c>
      <c r="B8">
        <v>16</v>
      </c>
      <c r="C8">
        <v>8</v>
      </c>
      <c r="D8">
        <v>16</v>
      </c>
      <c r="E8">
        <f t="shared" si="0"/>
        <v>12</v>
      </c>
      <c r="F8">
        <f t="shared" si="1"/>
        <v>16</v>
      </c>
    </row>
    <row r="10" spans="1:6" ht="30" x14ac:dyDescent="0.25">
      <c r="A10" s="1" t="s">
        <v>11</v>
      </c>
      <c r="B10" s="9">
        <f>AVERAGE(B4:B9)</f>
        <v>12</v>
      </c>
      <c r="C10" s="9">
        <f t="shared" ref="C10:F10" si="2">AVERAGE(C4:C9)</f>
        <v>12</v>
      </c>
      <c r="D10" s="9">
        <f t="shared" si="2"/>
        <v>12</v>
      </c>
      <c r="E10" s="9">
        <f t="shared" si="2"/>
        <v>12</v>
      </c>
      <c r="F10" s="9">
        <f t="shared" si="2"/>
        <v>12</v>
      </c>
    </row>
    <row r="12" spans="1:6" ht="30" x14ac:dyDescent="0.25">
      <c r="A12" s="1" t="s">
        <v>12</v>
      </c>
      <c r="B12" s="10">
        <f>+(((B4-$B$10)^2+(B5-$B$10)^2+(B6-$B$10)^2+(B7-$B$10)^2+(B8-$B$10)^2)/(5-1))^(1/2)</f>
        <v>3.1622776601683795</v>
      </c>
      <c r="C12" s="10">
        <f>+(((C4-$C$10)^2+(C5-$C$10)^2+(C6-$C$10)^2+(C7-$C$10)^2+(C8-$C$10)^2)/(5-1))^(1/2)</f>
        <v>3.1622776601683795</v>
      </c>
      <c r="D12" s="10">
        <f>+(((D4-$D$10)^2+(D5-$D$10)^2+(D6-$D$10)^2+(D7-$D$10)^2+(D8-$D$10)^2)/(5-1))^(1/2)</f>
        <v>3.1622776601683795</v>
      </c>
      <c r="E12" s="10">
        <f>+(((E4-$E$10)^2+(E5-$E$10)^2+(E6-$E$10)^2+(E7-$E$10)^2+(E8-$E$10)^2)/(5-1))^(1/2)</f>
        <v>0</v>
      </c>
      <c r="F12" s="10">
        <f>+(((F4-$F$10)^2+(F5-$F$10)^2+(F6-$F$10)^2+(F7-$F$10)^2+(F8-$F$10)^2)/(5-1))^(1/2)</f>
        <v>3.1622776601683795</v>
      </c>
    </row>
    <row r="14" spans="1:6" ht="30" x14ac:dyDescent="0.25">
      <c r="D14" s="1" t="s">
        <v>12</v>
      </c>
      <c r="E14" s="6">
        <f>(50%^2*B12^2+50%^2*C12^2+2*50%*50%*-1*B12*C12)^(1/2)</f>
        <v>0</v>
      </c>
      <c r="F14" s="6">
        <f>(50%^2*B12^2+50%^2*D12^2+2*50%*50%*1*B12*D12)^(1/2)</f>
        <v>3.1622776601683795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2" sqref="A2"/>
    </sheetView>
  </sheetViews>
  <sheetFormatPr baseColWidth="10" defaultRowHeight="15" x14ac:dyDescent="0.25"/>
  <sheetData>
    <row r="1" spans="1:5" x14ac:dyDescent="0.25">
      <c r="A1" s="2" t="s">
        <v>22</v>
      </c>
    </row>
    <row r="2" spans="1:5" x14ac:dyDescent="0.25">
      <c r="A2" s="2"/>
    </row>
    <row r="3" spans="1:5" x14ac:dyDescent="0.25">
      <c r="A3" t="s">
        <v>13</v>
      </c>
      <c r="B3">
        <v>1.25</v>
      </c>
      <c r="C3" t="s">
        <v>19</v>
      </c>
    </row>
    <row r="4" spans="1:5" x14ac:dyDescent="0.25">
      <c r="A4" t="s">
        <v>14</v>
      </c>
      <c r="B4">
        <v>6</v>
      </c>
      <c r="C4" t="s">
        <v>21</v>
      </c>
    </row>
    <row r="5" spans="1:5" x14ac:dyDescent="0.25">
      <c r="A5" t="s">
        <v>15</v>
      </c>
      <c r="B5">
        <v>10</v>
      </c>
      <c r="C5" t="s">
        <v>20</v>
      </c>
    </row>
    <row r="7" spans="1:5" x14ac:dyDescent="0.25">
      <c r="C7" t="s">
        <v>16</v>
      </c>
      <c r="D7">
        <f>+B4+(B3*(B5-B4))</f>
        <v>11</v>
      </c>
      <c r="E7" s="7" t="s">
        <v>6</v>
      </c>
    </row>
    <row r="10" spans="1:5" x14ac:dyDescent="0.25">
      <c r="A10" s="8" t="s">
        <v>17</v>
      </c>
      <c r="B10">
        <v>1</v>
      </c>
      <c r="D10">
        <f>+B4+(B10*(B5-B4))</f>
        <v>10</v>
      </c>
      <c r="E10" t="s">
        <v>6</v>
      </c>
    </row>
    <row r="12" spans="1:5" x14ac:dyDescent="0.25">
      <c r="A12" s="8" t="s">
        <v>18</v>
      </c>
      <c r="B12">
        <v>1.5</v>
      </c>
      <c r="D12">
        <f>+B4+(B12*(B5-B4))</f>
        <v>12</v>
      </c>
      <c r="E12" t="s">
        <v>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Desviación Estándar</vt:lpstr>
      <vt:lpstr>Correlación</vt:lpstr>
      <vt:lpstr>CAPM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YEPEZ URBANO DANIEL GERARDO</dc:creator>
  <cp:lastModifiedBy>GUERRA NAVARRO NANCY EDITH</cp:lastModifiedBy>
  <dcterms:created xsi:type="dcterms:W3CDTF">2022-10-31T16:43:19Z</dcterms:created>
  <dcterms:modified xsi:type="dcterms:W3CDTF">2022-11-09T17:24:08Z</dcterms:modified>
</cp:coreProperties>
</file>