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atty\Documents\DOCUMENTOS NUEVA COMPU\Documentos NUEVO TRABAJO\MBA - Gestión de personas y desarrollo del talento\FACULTAD ADMINISTRACION\Curso Syllabus\Formularios 1 2 3\03 Formulario 2 y 3 Módulo Tres\"/>
    </mc:Choice>
  </mc:AlternateContent>
  <xr:revisionPtr revIDLastSave="0" documentId="13_ncr:1_{AFDA0100-D833-44A3-91DE-5A5D16840A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álculo" sheetId="1" r:id="rId1"/>
    <sheet name="Tablas" sheetId="3" r:id="rId2"/>
  </sheets>
  <definedNames>
    <definedName name="COMPETENCIAS">Tablas!$B$40:$C$44</definedName>
    <definedName name="EDUCACION">Tablas!$B$20:$C$25</definedName>
    <definedName name="EXPERIENCIA">Tablas!$B$35:$C$36</definedName>
    <definedName name="FORMACION">Tablas!$B$29:$C$31</definedName>
    <definedName name="PESOS">Tablas!$C$5:$K$13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H14" i="1"/>
  <c r="H13" i="1"/>
  <c r="H12" i="1"/>
  <c r="H11" i="1"/>
  <c r="H10" i="1"/>
  <c r="E11" i="1"/>
  <c r="E12" i="1"/>
  <c r="E13" i="1"/>
  <c r="E14" i="1"/>
  <c r="E10" i="1"/>
  <c r="H9" i="1"/>
  <c r="E9" i="1"/>
  <c r="H8" i="1"/>
  <c r="E8" i="1"/>
  <c r="H7" i="1"/>
  <c r="E7" i="1"/>
  <c r="H15" i="1" l="1"/>
  <c r="E15" i="1"/>
  <c r="E16" i="1" s="1"/>
  <c r="B15" i="1"/>
  <c r="H16" i="1" l="1"/>
</calcChain>
</file>

<file path=xl/sharedStrings.xml><?xml version="1.0" encoding="utf-8"?>
<sst xmlns="http://schemas.openxmlformats.org/spreadsheetml/2006/main" count="93" uniqueCount="59">
  <si>
    <t>Perfil ideal</t>
  </si>
  <si>
    <t>Perfil real</t>
  </si>
  <si>
    <t>Candidato A</t>
  </si>
  <si>
    <t>Puntaje</t>
  </si>
  <si>
    <t>Peso Porcentual</t>
  </si>
  <si>
    <t>Nivel jerárquico</t>
  </si>
  <si>
    <t>Jefatura</t>
  </si>
  <si>
    <t>Ejecutivo</t>
  </si>
  <si>
    <t>A</t>
  </si>
  <si>
    <t>B</t>
  </si>
  <si>
    <t>C</t>
  </si>
  <si>
    <t>D</t>
  </si>
  <si>
    <t>Competencias organizacionales</t>
  </si>
  <si>
    <t>Competencias específicas</t>
  </si>
  <si>
    <t>Total</t>
  </si>
  <si>
    <t>Total Puntaje</t>
  </si>
  <si>
    <t>Total Porcentaje</t>
  </si>
  <si>
    <t>Factores de Evaluación</t>
  </si>
  <si>
    <t>Competencias</t>
  </si>
  <si>
    <t>No desarrollada</t>
  </si>
  <si>
    <t>Cargo</t>
  </si>
  <si>
    <t>Secundaria no completa</t>
  </si>
  <si>
    <t>Primaria</t>
  </si>
  <si>
    <t>Cumple todos los cursos</t>
  </si>
  <si>
    <t>Cumple algunos cursos</t>
  </si>
  <si>
    <t>No cumple cursos</t>
  </si>
  <si>
    <t>Cumple experiencia requerida</t>
  </si>
  <si>
    <t>No cumple experiencia</t>
  </si>
  <si>
    <t>TABLAS DE CALIFICACIÓN</t>
  </si>
  <si>
    <t>Educación</t>
  </si>
  <si>
    <t>Formación</t>
  </si>
  <si>
    <t>Experiencia</t>
  </si>
  <si>
    <t xml:space="preserve">Formación </t>
  </si>
  <si>
    <t xml:space="preserve"> </t>
  </si>
  <si>
    <t>Factores evaluación</t>
  </si>
  <si>
    <t>Gerencia</t>
  </si>
  <si>
    <t>Coordinación</t>
  </si>
  <si>
    <t>Supervisión</t>
  </si>
  <si>
    <t>Analista</t>
  </si>
  <si>
    <t>Asistente</t>
  </si>
  <si>
    <t>Operario</t>
  </si>
  <si>
    <t>Servicios generales</t>
  </si>
  <si>
    <t>PESOS PORCENTUALES PARA EVALUAR PERFIL IDEAL VS PERFIL REAL</t>
  </si>
  <si>
    <t>Título de cuarto nivel (Especialización, Maestría, Doctorado)</t>
  </si>
  <si>
    <t>Título de tercer nivel (Título profesional universitario)</t>
  </si>
  <si>
    <t>Técnico superior / Tecnólogo superior / Universidad no completa</t>
  </si>
  <si>
    <t>Bachiller / Bachiller técnico</t>
  </si>
  <si>
    <t>Conocimiento de Microsoft office, ERP SAP.
Auditor Interno de Sistemas Integrados de Gestión (Norma ISO 9001, ISO 14001, ISO 45001).
Conocimiento de la Ley y Régimen laboral, Ley de Seguridad Social.
Inglés: Nivel medio.</t>
  </si>
  <si>
    <t>3 a 5 años</t>
  </si>
  <si>
    <t>Psicólogo Industrial
Magister en Recursos Humanos</t>
  </si>
  <si>
    <t>Conocimiento de Microsoft office, ERP SAP.
Auditor Interno de Sistemas Integrados de Gestión (Norma ISO 9001, ISO 14001, ISO 45001).
Conocimiento de la Ley y Régimen laboral, Ley de Seguridad Social.
Inglés: Nivel avanzado.</t>
  </si>
  <si>
    <t>PERFIL IDEAL VS PERFIL REAL</t>
  </si>
  <si>
    <t>Título de tercer nivel de Psicólogo Industrial, Administrador de Empresas, Ingeniero Comercial, o afines</t>
  </si>
  <si>
    <t>2 años</t>
  </si>
  <si>
    <t>Competencia org 1</t>
  </si>
  <si>
    <t>Competencia org 2</t>
  </si>
  <si>
    <t>Competencia org 3</t>
  </si>
  <si>
    <t>Competencia esp 1</t>
  </si>
  <si>
    <t>Competencia esp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</si>
</sst>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6" fillId="4" borderId="18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9" fontId="6" fillId="0" borderId="5" xfId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9" fontId="7" fillId="0" borderId="2" xfId="1" applyFont="1" applyFill="1" applyBorder="1" applyAlignment="1" applyProtection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2" xfId="0" applyNumberFormat="1" applyFont="1" applyBorder="1" applyAlignment="1">
      <alignment vertical="center"/>
    </xf>
    <xf numFmtId="9" fontId="6" fillId="0" borderId="0" xfId="1" applyFont="1" applyAlignment="1" applyProtection="1">
      <alignment horizontal="center" vertical="center"/>
    </xf>
    <xf numFmtId="10" fontId="7" fillId="3" borderId="2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9" fontId="2" fillId="0" borderId="0" xfId="1" applyFont="1" applyAlignment="1" applyProtection="1">
      <alignment horizontal="center" vertical="center"/>
    </xf>
    <xf numFmtId="0" fontId="6" fillId="4" borderId="8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alignment vertical="center" wrapText="1"/>
      <protection locked="0"/>
    </xf>
    <xf numFmtId="9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 vertical="center"/>
    </xf>
    <xf numFmtId="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Porcentaj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Cálculo!$F$5</c:f>
          <c:strCache>
            <c:ptCount val="1"/>
            <c:pt idx="0">
              <c:v>Candidato A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Cálculo!$C$6</c:f>
              <c:strCache>
                <c:ptCount val="1"/>
                <c:pt idx="0">
                  <c:v>Perfil ideal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Cálculo!$A$7:$A$14</c:f>
              <c:strCache>
                <c:ptCount val="8"/>
                <c:pt idx="0">
                  <c:v>Educación</c:v>
                </c:pt>
                <c:pt idx="1">
                  <c:v>Formación </c:v>
                </c:pt>
                <c:pt idx="2">
                  <c:v>Experiencia</c:v>
                </c:pt>
                <c:pt idx="3">
                  <c:v>Competencia org 1</c:v>
                </c:pt>
                <c:pt idx="4">
                  <c:v>Competencia org 2</c:v>
                </c:pt>
                <c:pt idx="5">
                  <c:v>Competencia org 3</c:v>
                </c:pt>
                <c:pt idx="6">
                  <c:v>Competencia esp 1</c:v>
                </c:pt>
                <c:pt idx="7">
                  <c:v>Competencia esp 2</c:v>
                </c:pt>
              </c:strCache>
            </c:strRef>
          </c:cat>
          <c:val>
            <c:numRef>
              <c:f>Cálculo!$E$7:$E$14</c:f>
              <c:numCache>
                <c:formatCode>General</c:formatCode>
                <c:ptCount val="8"/>
                <c:pt idx="0">
                  <c:v>90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75</c:v>
                </c:pt>
                <c:pt idx="5">
                  <c:v>75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6-4F26-8286-5AD279466578}"/>
            </c:ext>
          </c:extLst>
        </c:ser>
        <c:ser>
          <c:idx val="1"/>
          <c:order val="1"/>
          <c:tx>
            <c:strRef>
              <c:f>Cálculo!$F$5</c:f>
              <c:strCache>
                <c:ptCount val="1"/>
                <c:pt idx="0">
                  <c:v>Candidato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Cálculo!$A$7:$A$14</c:f>
              <c:strCache>
                <c:ptCount val="8"/>
                <c:pt idx="0">
                  <c:v>Educación</c:v>
                </c:pt>
                <c:pt idx="1">
                  <c:v>Formación </c:v>
                </c:pt>
                <c:pt idx="2">
                  <c:v>Experiencia</c:v>
                </c:pt>
                <c:pt idx="3">
                  <c:v>Competencia org 1</c:v>
                </c:pt>
                <c:pt idx="4">
                  <c:v>Competencia org 2</c:v>
                </c:pt>
                <c:pt idx="5">
                  <c:v>Competencia org 3</c:v>
                </c:pt>
                <c:pt idx="6">
                  <c:v>Competencia esp 1</c:v>
                </c:pt>
                <c:pt idx="7">
                  <c:v>Competencia esp 2</c:v>
                </c:pt>
              </c:strCache>
            </c:strRef>
          </c:cat>
          <c:val>
            <c:numRef>
              <c:f>Cálculo!$H$7:$H$14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0</c:v>
                </c:pt>
                <c:pt idx="3">
                  <c:v>75</c:v>
                </c:pt>
                <c:pt idx="4">
                  <c:v>50</c:v>
                </c:pt>
                <c:pt idx="5">
                  <c:v>100</c:v>
                </c:pt>
                <c:pt idx="6">
                  <c:v>75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6-4F26-8286-5AD27946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174368"/>
        <c:axId val="468175936"/>
      </c:radarChart>
      <c:catAx>
        <c:axId val="46817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68175936"/>
        <c:crosses val="autoZero"/>
        <c:auto val="1"/>
        <c:lblAlgn val="ctr"/>
        <c:lblOffset val="100"/>
        <c:noMultiLvlLbl val="0"/>
      </c:catAx>
      <c:valAx>
        <c:axId val="46817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6817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23</xdr:row>
      <xdr:rowOff>88106</xdr:rowOff>
    </xdr:from>
    <xdr:to>
      <xdr:col>5</xdr:col>
      <xdr:colOff>468907</xdr:colOff>
      <xdr:row>41</xdr:row>
      <xdr:rowOff>62391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4"/>
  <sheetViews>
    <sheetView showGridLines="0" tabSelected="1" zoomScale="90" zoomScaleNormal="90" workbookViewId="0">
      <selection activeCell="J7" sqref="J7"/>
    </sheetView>
  </sheetViews>
  <sheetFormatPr baseColWidth="10" defaultColWidth="11.453125" defaultRowHeight="14.5" x14ac:dyDescent="0.35"/>
  <cols>
    <col min="1" max="1" width="22.453125" style="1" customWidth="1"/>
    <col min="2" max="2" width="14.1796875" style="1" customWidth="1"/>
    <col min="3" max="3" width="16.7265625" style="1" customWidth="1"/>
    <col min="4" max="4" width="21.90625" style="1" customWidth="1"/>
    <col min="5" max="5" width="9.453125" style="1" bestFit="1" customWidth="1"/>
    <col min="6" max="7" width="16.7265625" style="1" customWidth="1"/>
    <col min="8" max="8" width="9.26953125" style="1" customWidth="1"/>
  </cols>
  <sheetData>
    <row r="2" spans="1:8" ht="15.5" x14ac:dyDescent="0.35">
      <c r="A2" s="50" t="s">
        <v>51</v>
      </c>
      <c r="B2" s="50"/>
      <c r="C2" s="50"/>
      <c r="D2" s="50"/>
      <c r="E2" s="50"/>
      <c r="F2" s="50"/>
      <c r="G2" s="50"/>
      <c r="H2" s="50"/>
    </row>
    <row r="3" spans="1:8" ht="15" thickBot="1" x14ac:dyDescent="0.4"/>
    <row r="4" spans="1:8" ht="15" thickBot="1" x14ac:dyDescent="0.4">
      <c r="A4" s="5" t="s">
        <v>5</v>
      </c>
      <c r="B4" s="47" t="s">
        <v>6</v>
      </c>
      <c r="C4" s="48"/>
      <c r="D4" s="48"/>
      <c r="E4" s="49"/>
      <c r="F4" s="6"/>
      <c r="G4" s="6"/>
      <c r="H4" s="6"/>
    </row>
    <row r="5" spans="1:8" ht="15" thickBot="1" x14ac:dyDescent="0.4">
      <c r="A5" s="5" t="s">
        <v>20</v>
      </c>
      <c r="B5" s="47"/>
      <c r="C5" s="51"/>
      <c r="D5" s="51"/>
      <c r="E5" s="52"/>
      <c r="F5" s="44" t="s">
        <v>2</v>
      </c>
      <c r="G5" s="45"/>
      <c r="H5" s="46"/>
    </row>
    <row r="6" spans="1:8" ht="15" thickBot="1" x14ac:dyDescent="0.4">
      <c r="A6" s="7" t="s">
        <v>17</v>
      </c>
      <c r="B6" s="5" t="s">
        <v>4</v>
      </c>
      <c r="C6" s="53" t="s">
        <v>0</v>
      </c>
      <c r="D6" s="54"/>
      <c r="E6" s="5" t="s">
        <v>3</v>
      </c>
      <c r="F6" s="53" t="s">
        <v>1</v>
      </c>
      <c r="G6" s="54"/>
      <c r="H6" s="5" t="s">
        <v>3</v>
      </c>
    </row>
    <row r="7" spans="1:8" ht="57.5" x14ac:dyDescent="0.35">
      <c r="A7" s="8" t="s">
        <v>29</v>
      </c>
      <c r="B7" s="9">
        <f>HLOOKUP($B$4,PESOS,2,FALSE)</f>
        <v>0.36</v>
      </c>
      <c r="C7" s="22" t="s">
        <v>44</v>
      </c>
      <c r="D7" s="3" t="s">
        <v>52</v>
      </c>
      <c r="E7" s="10">
        <f>VLOOKUP(C7,EDUCACION,2,FALSE)</f>
        <v>90</v>
      </c>
      <c r="F7" s="22" t="s">
        <v>43</v>
      </c>
      <c r="G7" s="3" t="s">
        <v>49</v>
      </c>
      <c r="H7" s="10">
        <f>VLOOKUP(F7,EDUCACION,2,FALSE)</f>
        <v>100</v>
      </c>
    </row>
    <row r="8" spans="1:8" ht="195.5" x14ac:dyDescent="0.35">
      <c r="A8" s="11" t="s">
        <v>32</v>
      </c>
      <c r="B8" s="9">
        <f>HLOOKUP($B$4,PESOS,3,FALSE)</f>
        <v>0.14000000000000001</v>
      </c>
      <c r="C8" s="23" t="s">
        <v>23</v>
      </c>
      <c r="D8" s="43" t="s">
        <v>47</v>
      </c>
      <c r="E8" s="12">
        <f>VLOOKUP(C8,FORMACION,2,FALSE)</f>
        <v>100</v>
      </c>
      <c r="F8" s="23" t="s">
        <v>23</v>
      </c>
      <c r="G8" s="43" t="s">
        <v>50</v>
      </c>
      <c r="H8" s="12">
        <f>VLOOKUP(F8,FORMACION,2,FALSE)</f>
        <v>100</v>
      </c>
    </row>
    <row r="9" spans="1:8" ht="23" x14ac:dyDescent="0.35">
      <c r="A9" s="11" t="s">
        <v>31</v>
      </c>
      <c r="B9" s="9">
        <f>HLOOKUP($B$4,PESOS,4,FALSE)</f>
        <v>0.23</v>
      </c>
      <c r="C9" s="23" t="s">
        <v>26</v>
      </c>
      <c r="D9" s="4" t="s">
        <v>48</v>
      </c>
      <c r="E9" s="12">
        <f>VLOOKUP(C9,EXPERIENCIA,2,FALSE)</f>
        <v>100</v>
      </c>
      <c r="F9" s="23" t="s">
        <v>27</v>
      </c>
      <c r="G9" s="4" t="s">
        <v>53</v>
      </c>
      <c r="H9" s="12">
        <f>VLOOKUP(F9,EXPERIENCIA,2,FALSE)</f>
        <v>0</v>
      </c>
    </row>
    <row r="10" spans="1:8" x14ac:dyDescent="0.35">
      <c r="A10" s="39" t="s">
        <v>54</v>
      </c>
      <c r="B10" s="9">
        <f>HLOOKUP($B$4,PESOS,5,FALSE)</f>
        <v>0.05</v>
      </c>
      <c r="C10" s="57" t="s">
        <v>8</v>
      </c>
      <c r="D10" s="58"/>
      <c r="E10" s="12">
        <f>VLOOKUP(C10,COMPETENCIAS,2,FALSE)</f>
        <v>100</v>
      </c>
      <c r="F10" s="57" t="s">
        <v>9</v>
      </c>
      <c r="G10" s="58"/>
      <c r="H10" s="12">
        <f>VLOOKUP(F10,COMPETENCIAS,2,FALSE)</f>
        <v>75</v>
      </c>
    </row>
    <row r="11" spans="1:8" x14ac:dyDescent="0.35">
      <c r="A11" s="39" t="s">
        <v>55</v>
      </c>
      <c r="B11" s="9">
        <f>HLOOKUP($B$4,PESOS,6,FALSE)</f>
        <v>0.04</v>
      </c>
      <c r="C11" s="57" t="s">
        <v>9</v>
      </c>
      <c r="D11" s="58"/>
      <c r="E11" s="12">
        <f>VLOOKUP(C11,COMPETENCIAS,2,FALSE)</f>
        <v>75</v>
      </c>
      <c r="F11" s="57" t="s">
        <v>10</v>
      </c>
      <c r="G11" s="58"/>
      <c r="H11" s="12">
        <f>VLOOKUP(F11,COMPETENCIAS,2,FALSE)</f>
        <v>50</v>
      </c>
    </row>
    <row r="12" spans="1:8" x14ac:dyDescent="0.35">
      <c r="A12" s="39" t="s">
        <v>56</v>
      </c>
      <c r="B12" s="9">
        <f>HLOOKUP($B$4,PESOS,7,FALSE)</f>
        <v>0.05</v>
      </c>
      <c r="C12" s="57" t="s">
        <v>9</v>
      </c>
      <c r="D12" s="58"/>
      <c r="E12" s="12">
        <f>VLOOKUP(C12,COMPETENCIAS,2,FALSE)</f>
        <v>75</v>
      </c>
      <c r="F12" s="57" t="s">
        <v>8</v>
      </c>
      <c r="G12" s="58"/>
      <c r="H12" s="12">
        <f>VLOOKUP(F12,COMPETENCIAS,2,FALSE)</f>
        <v>100</v>
      </c>
    </row>
    <row r="13" spans="1:8" x14ac:dyDescent="0.35">
      <c r="A13" s="39" t="s">
        <v>57</v>
      </c>
      <c r="B13" s="9">
        <f>HLOOKUP($B$4,PESOS,8,FALSE)</f>
        <v>7.0000000000000007E-2</v>
      </c>
      <c r="C13" s="57" t="s">
        <v>8</v>
      </c>
      <c r="D13" s="58"/>
      <c r="E13" s="12">
        <f>VLOOKUP(C13,COMPETENCIAS,2,FALSE)</f>
        <v>100</v>
      </c>
      <c r="F13" s="57" t="s">
        <v>9</v>
      </c>
      <c r="G13" s="58"/>
      <c r="H13" s="12">
        <f>VLOOKUP(F13,COMPETENCIAS,2,FALSE)</f>
        <v>75</v>
      </c>
    </row>
    <row r="14" spans="1:8" ht="15" thickBot="1" x14ac:dyDescent="0.4">
      <c r="A14" s="40" t="s">
        <v>58</v>
      </c>
      <c r="B14" s="9">
        <f>HLOOKUP($B$4,PESOS,9,FALSE)</f>
        <v>0.06</v>
      </c>
      <c r="C14" s="59" t="s">
        <v>8</v>
      </c>
      <c r="D14" s="60"/>
      <c r="E14" s="12">
        <f>VLOOKUP(C14,COMPETENCIAS,2,FALSE)</f>
        <v>100</v>
      </c>
      <c r="F14" s="59" t="s">
        <v>10</v>
      </c>
      <c r="G14" s="60"/>
      <c r="H14" s="12">
        <f>VLOOKUP(F14,COMPETENCIAS,2,FALSE)</f>
        <v>50</v>
      </c>
    </row>
    <row r="15" spans="1:8" ht="15" thickBot="1" x14ac:dyDescent="0.4">
      <c r="A15" s="13" t="s">
        <v>14</v>
      </c>
      <c r="B15" s="14">
        <f>SUM(B7:B14)</f>
        <v>1.0000000000000002</v>
      </c>
      <c r="C15" s="55" t="s">
        <v>15</v>
      </c>
      <c r="D15" s="61"/>
      <c r="E15" s="15">
        <f>SUMPRODUCT($B$7:$B$14,E7:E14)</f>
        <v>94.15</v>
      </c>
      <c r="F15" s="16"/>
      <c r="G15" s="16"/>
      <c r="H15" s="17">
        <f>SUMPRODUCT($B$7:$B$14,H7:H14)</f>
        <v>69</v>
      </c>
    </row>
    <row r="16" spans="1:8" ht="15" thickBot="1" x14ac:dyDescent="0.4">
      <c r="A16" s="6"/>
      <c r="B16" s="18"/>
      <c r="C16" s="55" t="s">
        <v>16</v>
      </c>
      <c r="D16" s="56"/>
      <c r="E16" s="19">
        <f>E15/$E$15</f>
        <v>1</v>
      </c>
      <c r="F16" s="16"/>
      <c r="G16" s="16"/>
      <c r="H16" s="19">
        <f>H15/$E$15</f>
        <v>0.73287307488050979</v>
      </c>
    </row>
    <row r="17" spans="1:8" x14ac:dyDescent="0.35">
      <c r="A17" s="20"/>
      <c r="B17" s="21"/>
      <c r="C17" s="20"/>
      <c r="D17" s="20"/>
      <c r="E17" s="20"/>
      <c r="F17" s="20"/>
      <c r="G17" s="20"/>
      <c r="H17" s="20"/>
    </row>
    <row r="18" spans="1:8" x14ac:dyDescent="0.35">
      <c r="A18" s="20"/>
      <c r="B18" s="21"/>
      <c r="C18" s="20"/>
      <c r="D18" s="20"/>
      <c r="E18" s="20"/>
      <c r="F18" s="20"/>
      <c r="G18" s="20"/>
      <c r="H18" s="20"/>
    </row>
    <row r="19" spans="1:8" x14ac:dyDescent="0.35">
      <c r="A19" s="20"/>
      <c r="B19" s="21"/>
      <c r="C19" s="20"/>
      <c r="D19" s="20"/>
      <c r="E19" s="20"/>
      <c r="F19" s="20"/>
      <c r="G19" s="20"/>
      <c r="H19" s="20"/>
    </row>
    <row r="20" spans="1:8" x14ac:dyDescent="0.35">
      <c r="A20" s="20"/>
      <c r="B20" s="21"/>
      <c r="C20" s="20"/>
      <c r="D20" s="20" t="s">
        <v>33</v>
      </c>
      <c r="E20" s="20"/>
      <c r="F20" s="20"/>
      <c r="G20" s="20"/>
      <c r="H20" s="20"/>
    </row>
    <row r="21" spans="1:8" x14ac:dyDescent="0.35">
      <c r="A21" s="20"/>
      <c r="B21" s="21"/>
      <c r="C21" s="20"/>
      <c r="D21" s="20"/>
      <c r="E21" s="20"/>
      <c r="F21" s="20"/>
      <c r="G21" s="20"/>
      <c r="H21" s="20"/>
    </row>
    <row r="22" spans="1:8" x14ac:dyDescent="0.35">
      <c r="A22" s="20"/>
      <c r="B22" s="21"/>
      <c r="C22" s="20"/>
      <c r="D22" s="20"/>
      <c r="E22" s="20"/>
      <c r="F22" s="20"/>
      <c r="G22" s="20"/>
      <c r="H22" s="20"/>
    </row>
    <row r="23" spans="1:8" x14ac:dyDescent="0.35">
      <c r="A23" s="20"/>
      <c r="B23" s="21"/>
      <c r="C23" s="20"/>
      <c r="D23" s="20"/>
      <c r="E23" s="20"/>
      <c r="F23" s="20"/>
      <c r="G23" s="20"/>
      <c r="H23" s="20"/>
    </row>
    <row r="24" spans="1:8" x14ac:dyDescent="0.35">
      <c r="A24" s="20"/>
      <c r="B24" s="21"/>
      <c r="C24" s="20"/>
      <c r="D24" s="20"/>
      <c r="E24" s="20"/>
      <c r="F24" s="20"/>
      <c r="G24" s="20"/>
      <c r="H24" s="20"/>
    </row>
  </sheetData>
  <mergeCells count="18">
    <mergeCell ref="C16:D16"/>
    <mergeCell ref="F10:G10"/>
    <mergeCell ref="F11:G11"/>
    <mergeCell ref="F12:G12"/>
    <mergeCell ref="F13:G13"/>
    <mergeCell ref="F14:G14"/>
    <mergeCell ref="C15:D15"/>
    <mergeCell ref="C14:D14"/>
    <mergeCell ref="C10:D10"/>
    <mergeCell ref="C11:D11"/>
    <mergeCell ref="C12:D12"/>
    <mergeCell ref="C13:D13"/>
    <mergeCell ref="F5:H5"/>
    <mergeCell ref="B4:E4"/>
    <mergeCell ref="A2:H2"/>
    <mergeCell ref="B5:E5"/>
    <mergeCell ref="F6:G6"/>
    <mergeCell ref="C6:D6"/>
  </mergeCells>
  <conditionalFormatting sqref="E16">
    <cfRule type="cellIs" dxfId="3" priority="5" operator="lessThan">
      <formula>0.75</formula>
    </cfRule>
    <cfRule type="cellIs" dxfId="2" priority="6" operator="greaterThanOrEqual">
      <formula>0.75</formula>
    </cfRule>
  </conditionalFormatting>
  <conditionalFormatting sqref="H16">
    <cfRule type="cellIs" dxfId="1" priority="3" operator="lessThan">
      <formula>0.75</formula>
    </cfRule>
    <cfRule type="cellIs" dxfId="0" priority="4" operator="greaterThanOrEqual">
      <formula>0.75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Tablas!$C$5:$K$5</xm:f>
          </x14:formula1>
          <xm:sqref>B4:E4</xm:sqref>
        </x14:dataValidation>
        <x14:dataValidation type="list" allowBlank="1" showInputMessage="1" showErrorMessage="1" xr:uid="{00000000-0002-0000-0000-000002000000}">
          <x14:formula1>
            <xm:f>Tablas!$B$29:$B$31</xm:f>
          </x14:formula1>
          <xm:sqref>F8 C8</xm:sqref>
        </x14:dataValidation>
        <x14:dataValidation type="list" allowBlank="1" showInputMessage="1" showErrorMessage="1" xr:uid="{00000000-0002-0000-0000-000003000000}">
          <x14:formula1>
            <xm:f>Tablas!$B$35:$B$36</xm:f>
          </x14:formula1>
          <xm:sqref>F9 C9</xm:sqref>
        </x14:dataValidation>
        <x14:dataValidation type="list" allowBlank="1" showInputMessage="1" showErrorMessage="1" xr:uid="{00000000-0002-0000-0000-000004000000}">
          <x14:formula1>
            <xm:f>Tablas!$B$20:$B$25</xm:f>
          </x14:formula1>
          <xm:sqref>F7 C7</xm:sqref>
        </x14:dataValidation>
        <x14:dataValidation type="list" allowBlank="1" showInputMessage="1" showErrorMessage="1" xr:uid="{00000000-0002-0000-0000-000001000000}">
          <x14:formula1>
            <xm:f>Tablas!$B$40:$B$44</xm:f>
          </x14:formula1>
          <xm:sqref>F10:G14 C10:D14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63"/>
  <sheetViews>
    <sheetView showGridLines="0" topLeftCell="A35" zoomScaleNormal="100" workbookViewId="0">
      <selection activeCell="L8" sqref="L8"/>
    </sheetView>
  </sheetViews>
  <sheetFormatPr baseColWidth="10" defaultRowHeight="14.5" x14ac:dyDescent="0.35"/>
  <cols>
    <col min="1" max="1" width="4.7265625" customWidth="1"/>
    <col min="2" max="2" width="20.81640625" customWidth="1"/>
    <col min="3" max="4" width="11.7265625" customWidth="1"/>
    <col min="5" max="5" width="13.7265625" customWidth="1"/>
    <col min="6" max="7" width="11.7265625" customWidth="1"/>
    <col min="11" max="11" width="16.81640625" customWidth="1"/>
  </cols>
  <sheetData>
    <row r="2" spans="1:11" x14ac:dyDescent="0.35">
      <c r="A2" s="63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.5" x14ac:dyDescent="0.35">
      <c r="A3" s="2"/>
      <c r="B3" s="2"/>
      <c r="C3" s="2"/>
      <c r="D3" s="2"/>
      <c r="E3" s="2"/>
      <c r="F3" s="2"/>
      <c r="G3" s="2"/>
    </row>
    <row r="4" spans="1:11" s="1" customFormat="1" x14ac:dyDescent="0.35">
      <c r="A4" s="64"/>
      <c r="B4" s="64"/>
      <c r="C4" s="65" t="s">
        <v>5</v>
      </c>
      <c r="D4" s="65"/>
      <c r="E4" s="65"/>
      <c r="F4" s="65"/>
      <c r="G4" s="65"/>
      <c r="H4" s="65"/>
      <c r="I4" s="65"/>
      <c r="J4" s="65"/>
      <c r="K4" s="65"/>
    </row>
    <row r="5" spans="1:11" s="1" customFormat="1" x14ac:dyDescent="0.35">
      <c r="A5" s="27"/>
      <c r="B5" s="36" t="s">
        <v>34</v>
      </c>
      <c r="C5" s="29" t="s">
        <v>7</v>
      </c>
      <c r="D5" s="29" t="s">
        <v>35</v>
      </c>
      <c r="E5" s="29" t="s">
        <v>6</v>
      </c>
      <c r="F5" s="29" t="s">
        <v>36</v>
      </c>
      <c r="G5" s="29" t="s">
        <v>37</v>
      </c>
      <c r="H5" s="29" t="s">
        <v>38</v>
      </c>
      <c r="I5" s="29" t="s">
        <v>39</v>
      </c>
      <c r="J5" s="29" t="s">
        <v>40</v>
      </c>
      <c r="K5" s="29" t="s">
        <v>41</v>
      </c>
    </row>
    <row r="6" spans="1:11" ht="35" customHeight="1" x14ac:dyDescent="0.35">
      <c r="A6" s="28"/>
      <c r="B6" s="29" t="s">
        <v>29</v>
      </c>
      <c r="C6" s="30">
        <v>0.4</v>
      </c>
      <c r="D6" s="30">
        <v>0.38</v>
      </c>
      <c r="E6" s="30">
        <v>0.36</v>
      </c>
      <c r="F6" s="30">
        <v>0.34</v>
      </c>
      <c r="G6" s="30">
        <v>0.32</v>
      </c>
      <c r="H6" s="30">
        <v>0.34</v>
      </c>
      <c r="I6" s="30">
        <v>0.33</v>
      </c>
      <c r="J6" s="30">
        <v>0.2</v>
      </c>
      <c r="K6" s="30">
        <v>0.2</v>
      </c>
    </row>
    <row r="7" spans="1:11" ht="35.5" customHeight="1" x14ac:dyDescent="0.35">
      <c r="A7" s="28"/>
      <c r="B7" s="29" t="s">
        <v>30</v>
      </c>
      <c r="C7" s="30">
        <v>0.1</v>
      </c>
      <c r="D7" s="30">
        <v>0.12</v>
      </c>
      <c r="E7" s="30">
        <v>0.14000000000000001</v>
      </c>
      <c r="F7" s="30">
        <v>0.13</v>
      </c>
      <c r="G7" s="30">
        <v>0.13</v>
      </c>
      <c r="H7" s="30">
        <v>0.13</v>
      </c>
      <c r="I7" s="30">
        <v>0.13</v>
      </c>
      <c r="J7" s="30">
        <v>0.06</v>
      </c>
      <c r="K7" s="30">
        <v>0.05</v>
      </c>
    </row>
    <row r="8" spans="1:11" ht="34.5" customHeight="1" x14ac:dyDescent="0.35">
      <c r="A8" s="28"/>
      <c r="B8" s="29" t="s">
        <v>31</v>
      </c>
      <c r="C8" s="30">
        <v>0.25</v>
      </c>
      <c r="D8" s="30">
        <v>0.24</v>
      </c>
      <c r="E8" s="30">
        <v>0.23</v>
      </c>
      <c r="F8" s="30">
        <v>0.23</v>
      </c>
      <c r="G8" s="30">
        <v>0.23</v>
      </c>
      <c r="H8" s="30">
        <v>0.23</v>
      </c>
      <c r="I8" s="30">
        <v>0.23</v>
      </c>
      <c r="J8" s="30">
        <v>0.4</v>
      </c>
      <c r="K8" s="30">
        <v>0.43</v>
      </c>
    </row>
    <row r="9" spans="1:11" ht="33.5" customHeight="1" x14ac:dyDescent="0.35">
      <c r="A9" s="66" t="s">
        <v>12</v>
      </c>
      <c r="B9" s="29" t="s">
        <v>54</v>
      </c>
      <c r="C9" s="30">
        <v>0.05</v>
      </c>
      <c r="D9" s="30">
        <v>0.05</v>
      </c>
      <c r="E9" s="30">
        <v>0.05</v>
      </c>
      <c r="F9" s="30">
        <v>0.04</v>
      </c>
      <c r="G9" s="30">
        <v>0.05</v>
      </c>
      <c r="H9" s="30">
        <v>0.04</v>
      </c>
      <c r="I9" s="30">
        <v>0.04</v>
      </c>
      <c r="J9" s="30">
        <v>0.04</v>
      </c>
      <c r="K9" s="30">
        <v>0.04</v>
      </c>
    </row>
    <row r="10" spans="1:11" ht="33.5" customHeight="1" x14ac:dyDescent="0.35">
      <c r="A10" s="66"/>
      <c r="B10" s="29" t="s">
        <v>55</v>
      </c>
      <c r="C10" s="30">
        <v>0.04</v>
      </c>
      <c r="D10" s="30">
        <v>0.04</v>
      </c>
      <c r="E10" s="30">
        <v>0.04</v>
      </c>
      <c r="F10" s="30">
        <v>0.06</v>
      </c>
      <c r="G10" s="30">
        <v>7.0000000000000007E-2</v>
      </c>
      <c r="H10" s="30">
        <v>0.06</v>
      </c>
      <c r="I10" s="30">
        <v>0.06</v>
      </c>
      <c r="J10" s="30">
        <v>7.0000000000000007E-2</v>
      </c>
      <c r="K10" s="30">
        <v>0.05</v>
      </c>
    </row>
    <row r="11" spans="1:11" ht="32" customHeight="1" x14ac:dyDescent="0.35">
      <c r="A11" s="66"/>
      <c r="B11" s="29" t="s">
        <v>56</v>
      </c>
      <c r="C11" s="30">
        <v>0.05</v>
      </c>
      <c r="D11" s="30">
        <v>0.05</v>
      </c>
      <c r="E11" s="30">
        <v>0.05</v>
      </c>
      <c r="F11" s="30">
        <v>0.05</v>
      </c>
      <c r="G11" s="30">
        <v>0.05</v>
      </c>
      <c r="H11" s="30">
        <v>0.05</v>
      </c>
      <c r="I11" s="30">
        <v>0.04</v>
      </c>
      <c r="J11" s="30">
        <v>0.06</v>
      </c>
      <c r="K11" s="30">
        <v>0.06</v>
      </c>
    </row>
    <row r="12" spans="1:11" ht="36.5" customHeight="1" x14ac:dyDescent="0.35">
      <c r="A12" s="66" t="s">
        <v>13</v>
      </c>
      <c r="B12" s="29" t="s">
        <v>57</v>
      </c>
      <c r="C12" s="30">
        <v>0.06</v>
      </c>
      <c r="D12" s="30">
        <v>7.0000000000000007E-2</v>
      </c>
      <c r="E12" s="30">
        <v>7.0000000000000007E-2</v>
      </c>
      <c r="F12" s="30">
        <v>7.0000000000000007E-2</v>
      </c>
      <c r="G12" s="30">
        <v>0.08</v>
      </c>
      <c r="H12" s="30">
        <v>0.08</v>
      </c>
      <c r="I12" s="30">
        <v>0.09</v>
      </c>
      <c r="J12" s="30">
        <v>0.09</v>
      </c>
      <c r="K12" s="30">
        <v>0.09</v>
      </c>
    </row>
    <row r="13" spans="1:11" ht="31" customHeight="1" x14ac:dyDescent="0.35">
      <c r="A13" s="66"/>
      <c r="B13" s="29" t="s">
        <v>58</v>
      </c>
      <c r="C13" s="30">
        <v>0.05</v>
      </c>
      <c r="D13" s="30">
        <v>0.05</v>
      </c>
      <c r="E13" s="30">
        <v>0.06</v>
      </c>
      <c r="F13" s="30">
        <v>0.08</v>
      </c>
      <c r="G13" s="30">
        <v>7.0000000000000007E-2</v>
      </c>
      <c r="H13" s="30">
        <v>7.0000000000000007E-2</v>
      </c>
      <c r="I13" s="30">
        <v>0.08</v>
      </c>
      <c r="J13" s="30">
        <v>0.08</v>
      </c>
      <c r="K13" s="30">
        <v>0.08</v>
      </c>
    </row>
    <row r="14" spans="1:11" x14ac:dyDescent="0.35">
      <c r="A14" s="28"/>
      <c r="B14" s="29" t="s">
        <v>14</v>
      </c>
      <c r="C14" s="31">
        <v>1</v>
      </c>
      <c r="D14" s="31">
        <v>1</v>
      </c>
      <c r="E14" s="31">
        <v>1</v>
      </c>
      <c r="F14" s="31">
        <v>1</v>
      </c>
      <c r="G14" s="31">
        <v>1</v>
      </c>
      <c r="H14" s="31">
        <v>1</v>
      </c>
      <c r="I14" s="31">
        <v>1</v>
      </c>
      <c r="J14" s="31">
        <v>1</v>
      </c>
      <c r="K14" s="31">
        <v>1</v>
      </c>
    </row>
    <row r="15" spans="1:11" x14ac:dyDescent="0.35">
      <c r="A15" s="25"/>
      <c r="B15" s="24"/>
      <c r="C15" s="26"/>
      <c r="D15" s="26"/>
      <c r="E15" s="26"/>
      <c r="F15" s="26"/>
      <c r="G15" s="26"/>
    </row>
    <row r="17" spans="2:5" x14ac:dyDescent="0.35">
      <c r="B17" s="62" t="s">
        <v>28</v>
      </c>
      <c r="C17" s="62"/>
      <c r="D17" s="62"/>
    </row>
    <row r="19" spans="2:5" x14ac:dyDescent="0.35">
      <c r="B19" s="35" t="s">
        <v>29</v>
      </c>
      <c r="C19" s="35" t="s">
        <v>3</v>
      </c>
    </row>
    <row r="20" spans="2:5" ht="34.5" customHeight="1" x14ac:dyDescent="0.35">
      <c r="B20" s="37" t="s">
        <v>43</v>
      </c>
      <c r="C20" s="33">
        <v>100</v>
      </c>
    </row>
    <row r="21" spans="2:5" ht="34.5" customHeight="1" x14ac:dyDescent="0.35">
      <c r="B21" s="37" t="s">
        <v>44</v>
      </c>
      <c r="C21" s="33">
        <v>90</v>
      </c>
    </row>
    <row r="22" spans="2:5" ht="34.5" customHeight="1" x14ac:dyDescent="0.35">
      <c r="B22" s="37" t="s">
        <v>45</v>
      </c>
      <c r="C22" s="33">
        <v>80</v>
      </c>
    </row>
    <row r="23" spans="2:5" ht="34.5" customHeight="1" x14ac:dyDescent="0.35">
      <c r="B23" s="37" t="s">
        <v>46</v>
      </c>
      <c r="C23" s="33">
        <v>70</v>
      </c>
    </row>
    <row r="24" spans="2:5" ht="34.5" customHeight="1" x14ac:dyDescent="0.35">
      <c r="B24" s="37" t="s">
        <v>21</v>
      </c>
      <c r="C24" s="33">
        <v>60</v>
      </c>
    </row>
    <row r="25" spans="2:5" ht="34.5" customHeight="1" x14ac:dyDescent="0.35">
      <c r="B25" s="37" t="s">
        <v>22</v>
      </c>
      <c r="C25" s="33">
        <v>50</v>
      </c>
    </row>
    <row r="28" spans="2:5" x14ac:dyDescent="0.35">
      <c r="B28" s="34" t="s">
        <v>30</v>
      </c>
      <c r="C28" s="34" t="s">
        <v>3</v>
      </c>
    </row>
    <row r="29" spans="2:5" ht="28" customHeight="1" x14ac:dyDescent="0.35">
      <c r="B29" s="37" t="s">
        <v>23</v>
      </c>
      <c r="C29" s="33">
        <v>100</v>
      </c>
    </row>
    <row r="30" spans="2:5" ht="28" customHeight="1" x14ac:dyDescent="0.35">
      <c r="B30" s="37" t="s">
        <v>24</v>
      </c>
      <c r="C30" s="33">
        <v>50</v>
      </c>
    </row>
    <row r="31" spans="2:5" ht="28" customHeight="1" x14ac:dyDescent="0.35">
      <c r="B31" s="37" t="s">
        <v>25</v>
      </c>
      <c r="C31" s="33">
        <v>0</v>
      </c>
    </row>
    <row r="32" spans="2:5" x14ac:dyDescent="0.35">
      <c r="E32" s="41"/>
    </row>
    <row r="33" spans="2:5" x14ac:dyDescent="0.35">
      <c r="E33" s="42"/>
    </row>
    <row r="34" spans="2:5" x14ac:dyDescent="0.35">
      <c r="B34" s="34" t="s">
        <v>31</v>
      </c>
      <c r="C34" s="34" t="s">
        <v>3</v>
      </c>
      <c r="E34" s="42"/>
    </row>
    <row r="35" spans="2:5" ht="28" customHeight="1" x14ac:dyDescent="0.35">
      <c r="B35" s="37" t="s">
        <v>26</v>
      </c>
      <c r="C35" s="33">
        <v>100</v>
      </c>
      <c r="E35" s="42"/>
    </row>
    <row r="36" spans="2:5" ht="28" customHeight="1" x14ac:dyDescent="0.35">
      <c r="B36" s="37" t="s">
        <v>27</v>
      </c>
      <c r="C36" s="33">
        <v>0</v>
      </c>
      <c r="E36" s="42"/>
    </row>
    <row r="37" spans="2:5" x14ac:dyDescent="0.35">
      <c r="E37" s="42"/>
    </row>
    <row r="39" spans="2:5" x14ac:dyDescent="0.35">
      <c r="B39" s="34" t="s">
        <v>18</v>
      </c>
      <c r="C39" s="34" t="s">
        <v>3</v>
      </c>
    </row>
    <row r="40" spans="2:5" ht="20" customHeight="1" x14ac:dyDescent="0.35">
      <c r="B40" s="38" t="s">
        <v>8</v>
      </c>
      <c r="C40" s="33">
        <v>100</v>
      </c>
    </row>
    <row r="41" spans="2:5" ht="20" customHeight="1" x14ac:dyDescent="0.35">
      <c r="B41" s="38" t="s">
        <v>9</v>
      </c>
      <c r="C41" s="33">
        <v>75</v>
      </c>
    </row>
    <row r="42" spans="2:5" ht="20" customHeight="1" x14ac:dyDescent="0.35">
      <c r="B42" s="38" t="s">
        <v>10</v>
      </c>
      <c r="C42" s="33">
        <v>50</v>
      </c>
    </row>
    <row r="43" spans="2:5" ht="20" customHeight="1" x14ac:dyDescent="0.35">
      <c r="B43" s="38" t="s">
        <v>11</v>
      </c>
      <c r="C43" s="33">
        <v>25</v>
      </c>
    </row>
    <row r="44" spans="2:5" ht="20" customHeight="1" x14ac:dyDescent="0.35">
      <c r="B44" s="38" t="s">
        <v>19</v>
      </c>
      <c r="C44" s="33">
        <v>0</v>
      </c>
    </row>
    <row r="47" spans="2:5" x14ac:dyDescent="0.35">
      <c r="B47" s="32"/>
    </row>
    <row r="48" spans="2:5" x14ac:dyDescent="0.35">
      <c r="B48" s="25"/>
    </row>
    <row r="49" spans="2:2" x14ac:dyDescent="0.35">
      <c r="B49" s="25"/>
    </row>
    <row r="50" spans="2:2" x14ac:dyDescent="0.35">
      <c r="B50" s="25"/>
    </row>
    <row r="51" spans="2:2" x14ac:dyDescent="0.35">
      <c r="B51" s="25"/>
    </row>
    <row r="52" spans="2:2" x14ac:dyDescent="0.35">
      <c r="B52" s="25"/>
    </row>
    <row r="53" spans="2:2" x14ac:dyDescent="0.35">
      <c r="B53" s="25"/>
    </row>
    <row r="54" spans="2:2" x14ac:dyDescent="0.35">
      <c r="B54" s="25"/>
    </row>
    <row r="55" spans="2:2" x14ac:dyDescent="0.35">
      <c r="B55" s="25"/>
    </row>
    <row r="56" spans="2:2" x14ac:dyDescent="0.35">
      <c r="B56" s="25"/>
    </row>
    <row r="57" spans="2:2" x14ac:dyDescent="0.35">
      <c r="B57" s="25"/>
    </row>
    <row r="58" spans="2:2" x14ac:dyDescent="0.35">
      <c r="B58" s="25"/>
    </row>
    <row r="59" spans="2:2" x14ac:dyDescent="0.35">
      <c r="B59" s="25"/>
    </row>
    <row r="60" spans="2:2" x14ac:dyDescent="0.35">
      <c r="B60" s="25"/>
    </row>
    <row r="61" spans="2:2" x14ac:dyDescent="0.35">
      <c r="B61" s="25"/>
    </row>
    <row r="62" spans="2:2" x14ac:dyDescent="0.35">
      <c r="B62" s="25"/>
    </row>
    <row r="63" spans="2:2" x14ac:dyDescent="0.35">
      <c r="B63" s="25"/>
    </row>
  </sheetData>
  <mergeCells count="6">
    <mergeCell ref="B17:D17"/>
    <mergeCell ref="A2:K2"/>
    <mergeCell ref="A4:B4"/>
    <mergeCell ref="C4:K4"/>
    <mergeCell ref="A9:A11"/>
    <mergeCell ref="A12:A1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8002A12B009940B62EF3E6219D5D29" ma:contentTypeVersion="12" ma:contentTypeDescription="Crear nuevo documento." ma:contentTypeScope="" ma:versionID="4b491df23228c4a5f9d86ccc67cb416c">
  <xsd:schema xmlns:xsd="http://www.w3.org/2001/XMLSchema" xmlns:xs="http://www.w3.org/2001/XMLSchema" xmlns:p="http://schemas.microsoft.com/office/2006/metadata/properties" xmlns:ns2="e51f6c10-7597-4725-8bbe-6fe35db67d3f" xmlns:ns3="e97f4799-d4df-4992-8573-f6fa15790d48" targetNamespace="http://schemas.microsoft.com/office/2006/metadata/properties" ma:root="true" ma:fieldsID="7d42aa0247c24473ec37224a7f03b6d0" ns2:_="" ns3:_="">
    <xsd:import namespace="e51f6c10-7597-4725-8bbe-6fe35db67d3f"/>
    <xsd:import namespace="e97f4799-d4df-4992-8573-f6fa15790d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f6c10-7597-4725-8bbe-6fe35db67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91a93fd-85eb-4ed5-a455-f8b0a62379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f4799-d4df-4992-8573-f6fa15790d4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7b06-f995-4466-a27c-7e520ca4daf5}" ma:internalName="TaxCatchAll" ma:showField="CatchAllData" ma:web="e97f4799-d4df-4992-8573-f6fa15790d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1f6c10-7597-4725-8bbe-6fe35db67d3f">
      <Terms xmlns="http://schemas.microsoft.com/office/infopath/2007/PartnerControls"/>
    </lcf76f155ced4ddcb4097134ff3c332f>
    <TaxCatchAll xmlns="e97f4799-d4df-4992-8573-f6fa15790d48" xsi:nil="true"/>
  </documentManagement>
</p:properties>
</file>

<file path=customXml/itemProps1.xml><?xml version="1.0" encoding="utf-8"?>
<ds:datastoreItem xmlns:ds="http://schemas.openxmlformats.org/officeDocument/2006/customXml" ds:itemID="{34D521FD-F094-4F07-8A1F-BAE9E4350436}"/>
</file>

<file path=customXml/itemProps2.xml><?xml version="1.0" encoding="utf-8"?>
<ds:datastoreItem xmlns:ds="http://schemas.openxmlformats.org/officeDocument/2006/customXml" ds:itemID="{95A63EED-F660-49F5-BE6C-DA1D69970D31}"/>
</file>

<file path=customXml/itemProps3.xml><?xml version="1.0" encoding="utf-8"?>
<ds:datastoreItem xmlns:ds="http://schemas.openxmlformats.org/officeDocument/2006/customXml" ds:itemID="{69F1ACE3-E407-4067-A533-A2C324DB22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Cálculo</vt:lpstr>
      <vt:lpstr>Tablas</vt:lpstr>
      <vt:lpstr>COMPETENCIAS</vt:lpstr>
      <vt:lpstr>EDUCACION</vt:lpstr>
      <vt:lpstr>EXPERIENCIA</vt:lpstr>
      <vt:lpstr>FORMACION</vt:lpstr>
      <vt:lpstr>PESOS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CHIRIBOGA CASTRO PATRICIA INES</cp:lastModifiedBy>
  <cp:lastPrinted>2016-04-01T20:01:21Z</cp:lastPrinted>
  <dcterms:created xsi:type="dcterms:W3CDTF">2016-03-30T21:11:39Z</dcterms:created>
  <dcterms:modified xsi:type="dcterms:W3CDTF">2025-03-06T21:52:04Z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0x010100B98002A12B009940B62EF3E6219D5D29</vt:lpwstr>
  </property>
</Properties>
</file>