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03 Módulo Reclutamiento, selección e incorporación de personal\Evaluación perfil ideal vs perfil real\"/>
    </mc:Choice>
  </mc:AlternateContent>
  <xr:revisionPtr revIDLastSave="0" documentId="13_ncr:1_{554E9F22-77EB-4CDD-8EB2-0EC4615804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álculo" sheetId="1" r:id="rId1"/>
    <sheet name="Tablas" sheetId="3" r:id="rId2"/>
    <sheet name="Ejemplo" sheetId="7" r:id="rId3"/>
  </sheets>
  <definedNames>
    <definedName name="COMPETENCIAS">Tablas!$B$40:$C$44</definedName>
    <definedName name="EDUCACION">Tablas!$B$20:$C$25</definedName>
    <definedName name="EXPERIENCIA">Tablas!$B$35:$C$36</definedName>
    <definedName name="FORMACION">Tablas!$B$29:$C$31</definedName>
    <definedName name="PESOS">Tablas!$C$5:$K$13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7" l="1"/>
  <c r="B14" i="1"/>
  <c r="B13" i="1"/>
  <c r="B12" i="1"/>
  <c r="B11" i="1"/>
  <c r="B10" i="1"/>
  <c r="B9" i="1"/>
  <c r="B8" i="1"/>
  <c r="B7" i="1"/>
  <c r="K14" i="1"/>
  <c r="K13" i="1"/>
  <c r="K12" i="1"/>
  <c r="K11" i="1"/>
  <c r="K10" i="1"/>
  <c r="H14" i="1"/>
  <c r="H13" i="1"/>
  <c r="H12" i="1"/>
  <c r="H11" i="1"/>
  <c r="H10" i="1"/>
  <c r="E11" i="1"/>
  <c r="E12" i="1"/>
  <c r="E13" i="1"/>
  <c r="E14" i="1"/>
  <c r="E10" i="1"/>
  <c r="K9" i="1"/>
  <c r="H9" i="1"/>
  <c r="E9" i="1"/>
  <c r="K8" i="1"/>
  <c r="H8" i="1"/>
  <c r="E8" i="1"/>
  <c r="K7" i="1"/>
  <c r="H7" i="1"/>
  <c r="E7" i="1"/>
  <c r="D12" i="7"/>
  <c r="D11" i="7"/>
  <c r="D10" i="7"/>
  <c r="D9" i="7"/>
  <c r="D8" i="7"/>
  <c r="D7" i="7"/>
  <c r="D6" i="7"/>
  <c r="D5" i="7"/>
  <c r="F23" i="7"/>
  <c r="D13" i="7" l="1"/>
  <c r="H15" i="1"/>
  <c r="E15" i="1"/>
  <c r="E16" i="1" s="1"/>
  <c r="B15" i="1"/>
  <c r="K15" i="1"/>
  <c r="K16" i="1" l="1"/>
  <c r="H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C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Título de tercer nivel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Cumple algunos cursos</t>
        </r>
      </text>
    </comment>
    <comment ref="C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 cumple experiencia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Nivel de desarrollo A</t>
        </r>
      </text>
    </comment>
    <comment ref="C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Nivel de desarrollo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Nivel de desarrollo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Nivel de desarrollo 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Nivel de desarrollo 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<sst xmlns="http://schemas.openxmlformats.org/spreadsheetml/2006/main" count="122" uniqueCount="69">
  <si>
    <t>Compromiso</t>
  </si>
  <si>
    <t>Competencia 1</t>
  </si>
  <si>
    <t>Competencia 2</t>
  </si>
  <si>
    <t>Perfil ideal</t>
  </si>
  <si>
    <t>Perfil real</t>
  </si>
  <si>
    <t>Candidato A</t>
  </si>
  <si>
    <t>Candidato B</t>
  </si>
  <si>
    <t>Puntaje</t>
  </si>
  <si>
    <t>Peso Porcentual</t>
  </si>
  <si>
    <t>Nivel jerárquico</t>
  </si>
  <si>
    <t>Jefatura</t>
  </si>
  <si>
    <t>Ejecutivo</t>
  </si>
  <si>
    <t>A</t>
  </si>
  <si>
    <t>B</t>
  </si>
  <si>
    <t>C</t>
  </si>
  <si>
    <t>D</t>
  </si>
  <si>
    <t>Competencias organizacionales</t>
  </si>
  <si>
    <t>Competencias específicas</t>
  </si>
  <si>
    <t>Total</t>
  </si>
  <si>
    <t>Total Puntaje</t>
  </si>
  <si>
    <t>Total Porcentaje</t>
  </si>
  <si>
    <t>Factores de Evaluación</t>
  </si>
  <si>
    <t>Competencias</t>
  </si>
  <si>
    <t>No desarrollada</t>
  </si>
  <si>
    <t>Trabajo en equipo</t>
  </si>
  <si>
    <t>Cargo</t>
  </si>
  <si>
    <t>Secundaria no completa</t>
  </si>
  <si>
    <t>Primaria</t>
  </si>
  <si>
    <t>Cumple todos los cursos</t>
  </si>
  <si>
    <t>Cumple algunos cursos</t>
  </si>
  <si>
    <t>No cumple cursos</t>
  </si>
  <si>
    <t>Cumple experiencia requerida</t>
  </si>
  <si>
    <t>No cumple experiencia</t>
  </si>
  <si>
    <t>TABLAS DE CALIFICACIÓN</t>
  </si>
  <si>
    <t>Educación</t>
  </si>
  <si>
    <t>Formación</t>
  </si>
  <si>
    <t>Experiencia</t>
  </si>
  <si>
    <t xml:space="preserve">Formación </t>
  </si>
  <si>
    <t>2 años</t>
  </si>
  <si>
    <t>Cómo se calcula</t>
  </si>
  <si>
    <t>?</t>
  </si>
  <si>
    <t xml:space="preserve"> </t>
  </si>
  <si>
    <t>Planificación y organización</t>
  </si>
  <si>
    <t>Gerente de Recursos Humanos</t>
  </si>
  <si>
    <t>Factores evaluación</t>
  </si>
  <si>
    <t>Gerencia</t>
  </si>
  <si>
    <t>Coordinación</t>
  </si>
  <si>
    <t>Supervisión</t>
  </si>
  <si>
    <t>Analista</t>
  </si>
  <si>
    <t>Asistente</t>
  </si>
  <si>
    <t>Operario</t>
  </si>
  <si>
    <t>Servicios generales</t>
  </si>
  <si>
    <t>Integridad</t>
  </si>
  <si>
    <t>PESOS PORCENTUALES PARA EVALUAR PERFIL IDEAL VS PERFIL REAL</t>
  </si>
  <si>
    <t>Título de cuarto nivel (Especialización, Maestría, Doctorado)</t>
  </si>
  <si>
    <t>Título de tercer nivel (Título profesional universitario)</t>
  </si>
  <si>
    <t>Técnico superior / Tecnólogo superior / Universidad no completa</t>
  </si>
  <si>
    <t>Bachiller / Bachiller técnico</t>
  </si>
  <si>
    <t xml:space="preserve">Título de tercer nivel de Psicólogo Industrial, Administrador de Empresas, Ingeniero Comercial, o afines.
Título de cuarto nivel de Maestría en Administración de Empresas (M.B.A.), Maestría en Recursos Humanos, o afines </t>
  </si>
  <si>
    <t>Conocimiento de Microsoft office, ERP SAP.
Auditor Interno de Sistemas Integrados de Gestión (Norma ISO 9001, ISO 14001, ISO 45001).
Conocimiento de la Ley y Régimen laboral, Ley de Seguridad Social.
Inglés: Nivel medio.</t>
  </si>
  <si>
    <t>3 a 5 años</t>
  </si>
  <si>
    <t>Psicólogo Industrial
Magister en Recursos Humanos</t>
  </si>
  <si>
    <t>Ingeniero Comercial</t>
  </si>
  <si>
    <t xml:space="preserve">Conocimiento de Microsoft office.
Conocimiento de la Ley y Régimen laboral, Ley de Seguridad Social.
</t>
  </si>
  <si>
    <t>Conocimiento de Microsoft office, ERP SAP.
Auditor Interno de Sistemas Integrados de Gestión (Norma ISO 9001, ISO 14001, ISO 45001).
Conocimiento de la Ley y Régimen laboral, Ley de Seguridad Social.
Inglés: Nivel avanzado.</t>
  </si>
  <si>
    <t>Tolerancia a la presión</t>
  </si>
  <si>
    <t>EJEMPLO DE CÁLCULO - GERENTE DE RR.HH.</t>
  </si>
  <si>
    <t>PERFIL IDEAL VS PERFIL REAL - EJEMPLO DE APLICACIÓN</t>
  </si>
  <si>
    <t xml:space="preserve">12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</si>
</sst>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5" borderId="20" xfId="0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9" fontId="6" fillId="0" borderId="5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7" fillId="0" borderId="2" xfId="1" applyFont="1" applyFill="1" applyBorder="1" applyAlignment="1" applyProtection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2" xfId="0" applyNumberFormat="1" applyFont="1" applyBorder="1" applyAlignment="1">
      <alignment vertical="center"/>
    </xf>
    <xf numFmtId="9" fontId="6" fillId="0" borderId="0" xfId="1" applyFont="1" applyAlignment="1" applyProtection="1">
      <alignment horizontal="center" vertical="center"/>
    </xf>
    <xf numFmtId="10" fontId="7" fillId="4" borderId="2" xfId="1" applyNumberFormat="1" applyFont="1" applyFill="1" applyBorder="1" applyAlignment="1" applyProtection="1">
      <alignment horizontal="center" vertical="center"/>
    </xf>
    <xf numFmtId="10" fontId="7" fillId="4" borderId="12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9" fontId="2" fillId="0" borderId="0" xfId="1" applyFont="1" applyAlignment="1" applyProtection="1">
      <alignment horizontal="center" vertical="center"/>
    </xf>
    <xf numFmtId="0" fontId="6" fillId="5" borderId="8" xfId="0" applyFont="1" applyFill="1" applyBorder="1" applyAlignment="1" applyProtection="1">
      <alignment vertical="center" wrapTex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9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7" fillId="0" borderId="0" xfId="0" applyFont="1" applyAlignment="1">
      <alignment horizontal="right"/>
    </xf>
    <xf numFmtId="0" fontId="6" fillId="5" borderId="15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 vertical="center"/>
    </xf>
    <xf numFmtId="2" fontId="16" fillId="7" borderId="0" xfId="0" applyNumberFormat="1" applyFont="1" applyFill="1"/>
    <xf numFmtId="0" fontId="6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Porcentaje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Cálculo!$F$5</c:f>
          <c:strCache>
            <c:ptCount val="1"/>
            <c:pt idx="0">
              <c:v>Candidato 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Cálculo!$C$6</c:f>
              <c:strCache>
                <c:ptCount val="1"/>
                <c:pt idx="0">
                  <c:v>Perfil ideal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Compromiso</c:v>
                </c:pt>
                <c:pt idx="4">
                  <c:v>Trabajo en equipo</c:v>
                </c:pt>
                <c:pt idx="5">
                  <c:v>Integridad</c:v>
                </c:pt>
                <c:pt idx="6">
                  <c:v>Planificación y organización</c:v>
                </c:pt>
                <c:pt idx="7">
                  <c:v>Tolerancia a la presión</c:v>
                </c:pt>
              </c:strCache>
            </c:strRef>
          </c:cat>
          <c:val>
            <c:numRef>
              <c:f>Cálculo!$E$7:$E$14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6-4F26-8286-5AD279466578}"/>
            </c:ext>
          </c:extLst>
        </c:ser>
        <c:ser>
          <c:idx val="1"/>
          <c:order val="1"/>
          <c:tx>
            <c:strRef>
              <c:f>Cálculo!$F$5</c:f>
              <c:strCache>
                <c:ptCount val="1"/>
                <c:pt idx="0">
                  <c:v>Candidato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Compromiso</c:v>
                </c:pt>
                <c:pt idx="4">
                  <c:v>Trabajo en equipo</c:v>
                </c:pt>
                <c:pt idx="5">
                  <c:v>Integridad</c:v>
                </c:pt>
                <c:pt idx="6">
                  <c:v>Planificación y organización</c:v>
                </c:pt>
                <c:pt idx="7">
                  <c:v>Tolerancia a la presión</c:v>
                </c:pt>
              </c:strCache>
            </c:strRef>
          </c:cat>
          <c:val>
            <c:numRef>
              <c:f>Cálculo!$H$7:$H$14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50</c:v>
                </c:pt>
                <c:pt idx="5">
                  <c:v>100</c:v>
                </c:pt>
                <c:pt idx="6">
                  <c:v>75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6-4F26-8286-5AD27946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174368"/>
        <c:axId val="468175936"/>
      </c:radarChart>
      <c:catAx>
        <c:axId val="4681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5936"/>
        <c:crosses val="autoZero"/>
        <c:auto val="1"/>
        <c:lblAlgn val="ctr"/>
        <c:lblOffset val="100"/>
        <c:noMultiLvlLbl val="0"/>
      </c:catAx>
      <c:valAx>
        <c:axId val="4681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Cálculo!$I$5</c:f>
          <c:strCache>
            <c:ptCount val="1"/>
            <c:pt idx="0">
              <c:v>Candidato B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Cálculo!$C$6</c:f>
              <c:strCache>
                <c:ptCount val="1"/>
                <c:pt idx="0">
                  <c:v>Perfil ideal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Compromiso</c:v>
                </c:pt>
                <c:pt idx="4">
                  <c:v>Trabajo en equipo</c:v>
                </c:pt>
                <c:pt idx="5">
                  <c:v>Integridad</c:v>
                </c:pt>
                <c:pt idx="6">
                  <c:v>Planificación y organización</c:v>
                </c:pt>
                <c:pt idx="7">
                  <c:v>Tolerancia a la presión</c:v>
                </c:pt>
              </c:strCache>
            </c:strRef>
          </c:cat>
          <c:val>
            <c:numRef>
              <c:f>Cálculo!$E$7:$E$14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F-4ED7-BB2C-45111365079D}"/>
            </c:ext>
          </c:extLst>
        </c:ser>
        <c:ser>
          <c:idx val="2"/>
          <c:order val="1"/>
          <c:tx>
            <c:strRef>
              <c:f>Cálculo!$I$5</c:f>
              <c:strCache>
                <c:ptCount val="1"/>
                <c:pt idx="0">
                  <c:v>Candidato 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Cálculo!$A$7:$A$14</c:f>
              <c:strCache>
                <c:ptCount val="8"/>
                <c:pt idx="0">
                  <c:v>Educación</c:v>
                </c:pt>
                <c:pt idx="1">
                  <c:v>Formación </c:v>
                </c:pt>
                <c:pt idx="2">
                  <c:v>Experiencia</c:v>
                </c:pt>
                <c:pt idx="3">
                  <c:v>Compromiso</c:v>
                </c:pt>
                <c:pt idx="4">
                  <c:v>Trabajo en equipo</c:v>
                </c:pt>
                <c:pt idx="5">
                  <c:v>Integridad</c:v>
                </c:pt>
                <c:pt idx="6">
                  <c:v>Planificación y organización</c:v>
                </c:pt>
                <c:pt idx="7">
                  <c:v>Tolerancia a la presión</c:v>
                </c:pt>
              </c:strCache>
            </c:strRef>
          </c:cat>
          <c:val>
            <c:numRef>
              <c:f>Cálculo!$K$7:$K$14</c:f>
              <c:numCache>
                <c:formatCode>General</c:formatCode>
                <c:ptCount val="8"/>
                <c:pt idx="0">
                  <c:v>90</c:v>
                </c:pt>
                <c:pt idx="1">
                  <c:v>50</c:v>
                </c:pt>
                <c:pt idx="2">
                  <c:v>0</c:v>
                </c:pt>
                <c:pt idx="3">
                  <c:v>100</c:v>
                </c:pt>
                <c:pt idx="4">
                  <c:v>75</c:v>
                </c:pt>
                <c:pt idx="5">
                  <c:v>75</c:v>
                </c:pt>
                <c:pt idx="6">
                  <c:v>50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F-4ED7-BB2C-451113650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174760"/>
        <c:axId val="468176328"/>
      </c:radarChart>
      <c:catAx>
        <c:axId val="46817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6328"/>
        <c:crosses val="autoZero"/>
        <c:auto val="1"/>
        <c:lblAlgn val="ctr"/>
        <c:lblOffset val="100"/>
        <c:noMultiLvlLbl val="0"/>
      </c:catAx>
      <c:valAx>
        <c:axId val="46817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6817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23</xdr:row>
      <xdr:rowOff>88106</xdr:rowOff>
    </xdr:from>
    <xdr:to>
      <xdr:col>5</xdr:col>
      <xdr:colOff>468907</xdr:colOff>
      <xdr:row>41</xdr:row>
      <xdr:rowOff>62391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1066800</xdr:colOff>
      <xdr:row>23</xdr:row>
      <xdr:rowOff>88106</xdr:rowOff>
    </xdr:from>
    <xdr:to>
      <xdr:col>11</xdr:col>
      <xdr:colOff>174086</xdr:colOff>
      <xdr:row>41</xdr:row>
      <xdr:rowOff>62391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showGridLines="0" tabSelected="1" zoomScale="90" zoomScaleNormal="90" workbookViewId="0">
      <selection activeCell="L12" sqref="L12"/>
    </sheetView>
  </sheetViews>
  <sheetFormatPr baseColWidth="10" defaultColWidth="11.453125" defaultRowHeight="14.5" x14ac:dyDescent="0.35"/>
  <cols>
    <col min="1" max="1" width="22.453125" style="1" customWidth="1"/>
    <col min="2" max="2" width="14.1796875" style="1" customWidth="1"/>
    <col min="3" max="3" width="16.7265625" style="1" customWidth="1"/>
    <col min="4" max="4" width="21.90625" style="1" customWidth="1"/>
    <col min="5" max="5" width="9.453125" style="1" bestFit="1" customWidth="1"/>
    <col min="6" max="7" width="16.7265625" style="1" customWidth="1"/>
    <col min="8" max="8" width="9.26953125" style="1" customWidth="1"/>
    <col min="9" max="10" width="16.7265625" style="1" customWidth="1"/>
    <col min="11" max="11" width="8.7265625" style="1" bestFit="1" customWidth="1"/>
  </cols>
  <sheetData>
    <row r="2" spans="1:11" ht="15.5" x14ac:dyDescent="0.35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" thickBot="1" x14ac:dyDescent="0.4"/>
    <row r="4" spans="1:11" ht="15" thickBot="1" x14ac:dyDescent="0.4">
      <c r="A4" s="5" t="s">
        <v>9</v>
      </c>
      <c r="B4" s="79" t="s">
        <v>45</v>
      </c>
      <c r="C4" s="80"/>
      <c r="D4" s="80"/>
      <c r="E4" s="81"/>
      <c r="F4" s="6"/>
      <c r="G4" s="6"/>
      <c r="H4" s="6"/>
      <c r="I4" s="6"/>
      <c r="J4" s="6"/>
      <c r="K4" s="6"/>
    </row>
    <row r="5" spans="1:11" ht="15" thickBot="1" x14ac:dyDescent="0.4">
      <c r="A5" s="5" t="s">
        <v>25</v>
      </c>
      <c r="B5" s="79" t="s">
        <v>43</v>
      </c>
      <c r="C5" s="83"/>
      <c r="D5" s="83"/>
      <c r="E5" s="84"/>
      <c r="F5" s="73" t="s">
        <v>5</v>
      </c>
      <c r="G5" s="74"/>
      <c r="H5" s="75"/>
      <c r="I5" s="76" t="s">
        <v>6</v>
      </c>
      <c r="J5" s="77"/>
      <c r="K5" s="78"/>
    </row>
    <row r="6" spans="1:11" ht="15" thickBot="1" x14ac:dyDescent="0.4">
      <c r="A6" s="7" t="s">
        <v>21</v>
      </c>
      <c r="B6" s="5" t="s">
        <v>8</v>
      </c>
      <c r="C6" s="62" t="s">
        <v>3</v>
      </c>
      <c r="D6" s="63"/>
      <c r="E6" s="5" t="s">
        <v>7</v>
      </c>
      <c r="F6" s="62" t="s">
        <v>4</v>
      </c>
      <c r="G6" s="63"/>
      <c r="H6" s="5" t="s">
        <v>7</v>
      </c>
      <c r="I6" s="64" t="s">
        <v>4</v>
      </c>
      <c r="J6" s="63"/>
      <c r="K6" s="5" t="s">
        <v>7</v>
      </c>
    </row>
    <row r="7" spans="1:11" ht="126.5" x14ac:dyDescent="0.35">
      <c r="A7" s="8" t="s">
        <v>34</v>
      </c>
      <c r="B7" s="9">
        <f>HLOOKUP($B$4,PESOS,2,FALSE)</f>
        <v>0.38</v>
      </c>
      <c r="C7" s="23" t="s">
        <v>54</v>
      </c>
      <c r="D7" s="3" t="s">
        <v>58</v>
      </c>
      <c r="E7" s="10">
        <f>VLOOKUP(C7,EDUCACION,2,FALSE)</f>
        <v>100</v>
      </c>
      <c r="F7" s="23" t="s">
        <v>54</v>
      </c>
      <c r="G7" s="3" t="s">
        <v>61</v>
      </c>
      <c r="H7" s="10">
        <f>VLOOKUP(F7,EDUCACION,2,FALSE)</f>
        <v>100</v>
      </c>
      <c r="I7" s="23" t="s">
        <v>55</v>
      </c>
      <c r="J7" s="3" t="s">
        <v>62</v>
      </c>
      <c r="K7" s="53">
        <f>VLOOKUP(I7,EDUCACION,2,FALSE)</f>
        <v>90</v>
      </c>
    </row>
    <row r="8" spans="1:11" ht="195.5" x14ac:dyDescent="0.35">
      <c r="A8" s="11" t="s">
        <v>37</v>
      </c>
      <c r="B8" s="9">
        <f>HLOOKUP($B$4,PESOS,3,FALSE)</f>
        <v>0.12</v>
      </c>
      <c r="C8" s="24" t="s">
        <v>28</v>
      </c>
      <c r="D8" s="52" t="s">
        <v>59</v>
      </c>
      <c r="E8" s="12">
        <f>VLOOKUP(C8,FORMACION,2,FALSE)</f>
        <v>100</v>
      </c>
      <c r="F8" s="24" t="s">
        <v>28</v>
      </c>
      <c r="G8" s="52" t="s">
        <v>64</v>
      </c>
      <c r="H8" s="12">
        <f>VLOOKUP(F8,FORMACION,2,FALSE)</f>
        <v>100</v>
      </c>
      <c r="I8" s="24" t="s">
        <v>29</v>
      </c>
      <c r="J8" s="52" t="s">
        <v>63</v>
      </c>
      <c r="K8" s="12">
        <f>VLOOKUP(I8,FORMACION,2,FALSE)</f>
        <v>50</v>
      </c>
    </row>
    <row r="9" spans="1:11" ht="23" x14ac:dyDescent="0.35">
      <c r="A9" s="11" t="s">
        <v>36</v>
      </c>
      <c r="B9" s="9">
        <f>HLOOKUP($B$4,PESOS,4,FALSE)</f>
        <v>0.24</v>
      </c>
      <c r="C9" s="24" t="s">
        <v>31</v>
      </c>
      <c r="D9" s="4" t="s">
        <v>60</v>
      </c>
      <c r="E9" s="12">
        <f>VLOOKUP(C9,EXPERIENCIA,2,FALSE)</f>
        <v>100</v>
      </c>
      <c r="F9" s="24" t="s">
        <v>31</v>
      </c>
      <c r="G9" s="4" t="s">
        <v>68</v>
      </c>
      <c r="H9" s="12">
        <f>VLOOKUP(F9,EXPERIENCIA,2,FALSE)</f>
        <v>100</v>
      </c>
      <c r="I9" s="24" t="s">
        <v>32</v>
      </c>
      <c r="J9" s="4" t="s">
        <v>38</v>
      </c>
      <c r="K9" s="12">
        <f>VLOOKUP(I9,EXPERIENCIA,2,FALSE)</f>
        <v>0</v>
      </c>
    </row>
    <row r="10" spans="1:11" x14ac:dyDescent="0.35">
      <c r="A10" s="11" t="s">
        <v>0</v>
      </c>
      <c r="B10" s="9">
        <f>HLOOKUP($B$4,PESOS,5,FALSE)</f>
        <v>0.05</v>
      </c>
      <c r="C10" s="65" t="s">
        <v>13</v>
      </c>
      <c r="D10" s="66"/>
      <c r="E10" s="12">
        <f>VLOOKUP(C10,COMPETENCIAS,2,FALSE)</f>
        <v>75</v>
      </c>
      <c r="F10" s="65" t="s">
        <v>13</v>
      </c>
      <c r="G10" s="66"/>
      <c r="H10" s="12">
        <f>VLOOKUP(F10,COMPETENCIAS,2,FALSE)</f>
        <v>75</v>
      </c>
      <c r="I10" s="65" t="s">
        <v>12</v>
      </c>
      <c r="J10" s="66"/>
      <c r="K10" s="12">
        <f>VLOOKUP(I10,COMPETENCIAS,2,FALSE)</f>
        <v>100</v>
      </c>
    </row>
    <row r="11" spans="1:11" x14ac:dyDescent="0.35">
      <c r="A11" s="11" t="s">
        <v>24</v>
      </c>
      <c r="B11" s="9">
        <f>HLOOKUP($B$4,PESOS,6,FALSE)</f>
        <v>0.04</v>
      </c>
      <c r="C11" s="65" t="s">
        <v>13</v>
      </c>
      <c r="D11" s="66"/>
      <c r="E11" s="12">
        <f>VLOOKUP(C11,COMPETENCIAS,2,FALSE)</f>
        <v>75</v>
      </c>
      <c r="F11" s="65" t="s">
        <v>14</v>
      </c>
      <c r="G11" s="66"/>
      <c r="H11" s="12">
        <f>VLOOKUP(F11,COMPETENCIAS,2,FALSE)</f>
        <v>50</v>
      </c>
      <c r="I11" s="65" t="s">
        <v>13</v>
      </c>
      <c r="J11" s="66"/>
      <c r="K11" s="12">
        <f>VLOOKUP(I11,COMPETENCIAS,2,FALSE)</f>
        <v>75</v>
      </c>
    </row>
    <row r="12" spans="1:11" x14ac:dyDescent="0.35">
      <c r="A12" s="11" t="s">
        <v>52</v>
      </c>
      <c r="B12" s="9">
        <f>HLOOKUP($B$4,PESOS,7,FALSE)</f>
        <v>0.05</v>
      </c>
      <c r="C12" s="65" t="s">
        <v>13</v>
      </c>
      <c r="D12" s="66"/>
      <c r="E12" s="12">
        <f>VLOOKUP(C12,COMPETENCIAS,2,FALSE)</f>
        <v>75</v>
      </c>
      <c r="F12" s="65" t="s">
        <v>12</v>
      </c>
      <c r="G12" s="66"/>
      <c r="H12" s="12">
        <f>VLOOKUP(F12,COMPETENCIAS,2,FALSE)</f>
        <v>100</v>
      </c>
      <c r="I12" s="65" t="s">
        <v>13</v>
      </c>
      <c r="J12" s="66"/>
      <c r="K12" s="12">
        <f>VLOOKUP(I12,COMPETENCIAS,2,FALSE)</f>
        <v>75</v>
      </c>
    </row>
    <row r="13" spans="1:11" x14ac:dyDescent="0.35">
      <c r="A13" s="48" t="s">
        <v>42</v>
      </c>
      <c r="B13" s="9">
        <f>HLOOKUP($B$4,PESOS,8,FALSE)</f>
        <v>7.0000000000000007E-2</v>
      </c>
      <c r="C13" s="65" t="s">
        <v>12</v>
      </c>
      <c r="D13" s="66"/>
      <c r="E13" s="12">
        <f>VLOOKUP(C13,COMPETENCIAS,2,FALSE)</f>
        <v>100</v>
      </c>
      <c r="F13" s="65" t="s">
        <v>13</v>
      </c>
      <c r="G13" s="66"/>
      <c r="H13" s="12">
        <f>VLOOKUP(F13,COMPETENCIAS,2,FALSE)</f>
        <v>75</v>
      </c>
      <c r="I13" s="65" t="s">
        <v>14</v>
      </c>
      <c r="J13" s="66"/>
      <c r="K13" s="12">
        <f>VLOOKUP(I13,COMPETENCIAS,2,FALSE)</f>
        <v>50</v>
      </c>
    </row>
    <row r="14" spans="1:11" ht="15" thickBot="1" x14ac:dyDescent="0.4">
      <c r="A14" s="49" t="s">
        <v>65</v>
      </c>
      <c r="B14" s="9">
        <f>HLOOKUP($B$4,PESOS,9,FALSE)</f>
        <v>0.05</v>
      </c>
      <c r="C14" s="67" t="s">
        <v>12</v>
      </c>
      <c r="D14" s="71"/>
      <c r="E14" s="12">
        <f>VLOOKUP(C14,COMPETENCIAS,2,FALSE)</f>
        <v>100</v>
      </c>
      <c r="F14" s="67" t="s">
        <v>14</v>
      </c>
      <c r="G14" s="71"/>
      <c r="H14" s="12">
        <f>VLOOKUP(F14,COMPETENCIAS,2,FALSE)</f>
        <v>50</v>
      </c>
      <c r="I14" s="67" t="s">
        <v>13</v>
      </c>
      <c r="J14" s="68"/>
      <c r="K14" s="54">
        <f>VLOOKUP(I14,COMPETENCIAS,2,FALSE)</f>
        <v>75</v>
      </c>
    </row>
    <row r="15" spans="1:11" ht="15" thickBot="1" x14ac:dyDescent="0.4">
      <c r="A15" s="13" t="s">
        <v>18</v>
      </c>
      <c r="B15" s="14">
        <f>SUM(B7:B14)</f>
        <v>1.0000000000000002</v>
      </c>
      <c r="C15" s="69" t="s">
        <v>19</v>
      </c>
      <c r="D15" s="72"/>
      <c r="E15" s="15">
        <f>SUMPRODUCT($B$7:$B$14,E7:E14)</f>
        <v>96.5</v>
      </c>
      <c r="F15" s="16"/>
      <c r="G15" s="16"/>
      <c r="H15" s="17">
        <f>SUMPRODUCT($B$7:$B$14,H7:H14)</f>
        <v>92.5</v>
      </c>
      <c r="I15" s="16"/>
      <c r="J15" s="16"/>
      <c r="K15" s="17">
        <f>SUMPRODUCT($B$7:$B$14,K7:K14)</f>
        <v>59.2</v>
      </c>
    </row>
    <row r="16" spans="1:11" ht="15" thickBot="1" x14ac:dyDescent="0.4">
      <c r="A16" s="6"/>
      <c r="B16" s="18"/>
      <c r="C16" s="69" t="s">
        <v>20</v>
      </c>
      <c r="D16" s="70"/>
      <c r="E16" s="19">
        <f>E15/$E$15</f>
        <v>1</v>
      </c>
      <c r="F16" s="16"/>
      <c r="G16" s="16"/>
      <c r="H16" s="19">
        <f>H15/$E$15</f>
        <v>0.95854922279792742</v>
      </c>
      <c r="I16" s="16"/>
      <c r="J16" s="16"/>
      <c r="K16" s="20">
        <f>K15/$E$15</f>
        <v>0.61347150259067362</v>
      </c>
    </row>
    <row r="17" spans="1:11" x14ac:dyDescent="0.35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35">
      <c r="A18" s="21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35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35">
      <c r="A20" s="21"/>
      <c r="B20" s="22"/>
      <c r="C20" s="21"/>
      <c r="D20" s="21" t="s">
        <v>41</v>
      </c>
      <c r="E20" s="21"/>
      <c r="F20" s="21"/>
      <c r="G20" s="21"/>
      <c r="H20" s="21"/>
      <c r="I20" s="21"/>
      <c r="J20" s="21"/>
      <c r="K20" s="21"/>
    </row>
    <row r="21" spans="1:11" x14ac:dyDescent="0.35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35">
      <c r="A22" s="21"/>
      <c r="B22" s="22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35">
      <c r="A23" s="21"/>
      <c r="B23" s="22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35">
      <c r="A24" s="21"/>
      <c r="B24" s="22"/>
      <c r="C24" s="21"/>
      <c r="D24" s="21"/>
      <c r="E24" s="21"/>
      <c r="F24" s="21"/>
      <c r="G24" s="21"/>
      <c r="H24" s="21"/>
      <c r="I24" s="21"/>
      <c r="J24" s="21"/>
      <c r="K24" s="21"/>
    </row>
  </sheetData>
  <mergeCells count="25">
    <mergeCell ref="F5:H5"/>
    <mergeCell ref="I5:K5"/>
    <mergeCell ref="B4:E4"/>
    <mergeCell ref="A2:K2"/>
    <mergeCell ref="B5:E5"/>
    <mergeCell ref="C6:D6"/>
    <mergeCell ref="C10:D10"/>
    <mergeCell ref="C11:D11"/>
    <mergeCell ref="C12:D12"/>
    <mergeCell ref="C13:D13"/>
    <mergeCell ref="I13:J13"/>
    <mergeCell ref="I14:J14"/>
    <mergeCell ref="C16:D16"/>
    <mergeCell ref="F10:G10"/>
    <mergeCell ref="F11:G11"/>
    <mergeCell ref="F12:G12"/>
    <mergeCell ref="F13:G13"/>
    <mergeCell ref="F14:G14"/>
    <mergeCell ref="C15:D15"/>
    <mergeCell ref="C14:D14"/>
    <mergeCell ref="F6:G6"/>
    <mergeCell ref="I6:J6"/>
    <mergeCell ref="I10:J10"/>
    <mergeCell ref="I11:J11"/>
    <mergeCell ref="I12:J12"/>
  </mergeCells>
  <conditionalFormatting sqref="E16">
    <cfRule type="cellIs" dxfId="5" priority="5" operator="lessThan">
      <formula>0.75</formula>
    </cfRule>
    <cfRule type="cellIs" dxfId="4" priority="6" operator="greaterThanOrEqual">
      <formula>0.75</formula>
    </cfRule>
  </conditionalFormatting>
  <conditionalFormatting sqref="H16">
    <cfRule type="cellIs" dxfId="3" priority="3" operator="lessThan">
      <formula>0.75</formula>
    </cfRule>
    <cfRule type="cellIs" dxfId="2" priority="4" operator="greaterThanOrEqual">
      <formula>0.75</formula>
    </cfRule>
  </conditionalFormatting>
  <conditionalFormatting sqref="K16">
    <cfRule type="cellIs" dxfId="1" priority="1" operator="lessThan">
      <formula>0.75</formula>
    </cfRule>
    <cfRule type="cellIs" dxfId="0" priority="2" operator="greaterThanOrEqual">
      <formula>0.75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Tablas!$C$5:$K$5</xm:f>
          </x14:formula1>
          <xm:sqref>B4:E4</xm:sqref>
        </x14:dataValidation>
        <x14:dataValidation type="list" allowBlank="1" showInputMessage="1" showErrorMessage="1" xr:uid="{00000000-0002-0000-0000-000002000000}">
          <x14:formula1>
            <xm:f>Tablas!$B$29:$B$31</xm:f>
          </x14:formula1>
          <xm:sqref>F8 C8 I8</xm:sqref>
        </x14:dataValidation>
        <x14:dataValidation type="list" allowBlank="1" showInputMessage="1" showErrorMessage="1" xr:uid="{00000000-0002-0000-0000-000003000000}">
          <x14:formula1>
            <xm:f>Tablas!$B$35:$B$36</xm:f>
          </x14:formula1>
          <xm:sqref>F9 C9 I9</xm:sqref>
        </x14:dataValidation>
        <x14:dataValidation type="list" allowBlank="1" showInputMessage="1" showErrorMessage="1" xr:uid="{00000000-0002-0000-0000-000004000000}">
          <x14:formula1>
            <xm:f>Tablas!$B$20:$B$25</xm:f>
          </x14:formula1>
          <xm:sqref>F7 C7 I7</xm:sqref>
        </x14:dataValidation>
        <x14:dataValidation type="list" allowBlank="1" showInputMessage="1" showErrorMessage="1" xr:uid="{00000000-0002-0000-0000-000001000000}">
          <x14:formula1>
            <xm:f>Tablas!$B$40:$B$44</xm:f>
          </x14:formula1>
          <xm:sqref>F10:G14 C10:D14 I10:J14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3"/>
  <sheetViews>
    <sheetView showGridLines="0" zoomScaleNormal="100" workbookViewId="0">
      <selection activeCell="C21" sqref="C21"/>
    </sheetView>
  </sheetViews>
  <sheetFormatPr baseColWidth="10" defaultRowHeight="14.5" x14ac:dyDescent="0.35"/>
  <cols>
    <col min="1" max="1" width="4.7265625" customWidth="1"/>
    <col min="2" max="2" width="20.81640625" customWidth="1"/>
    <col min="3" max="4" width="11.7265625" customWidth="1"/>
    <col min="5" max="5" width="13.7265625" customWidth="1"/>
    <col min="6" max="7" width="11.7265625" customWidth="1"/>
    <col min="11" max="11" width="16.81640625" customWidth="1"/>
  </cols>
  <sheetData>
    <row r="2" spans="1:11" x14ac:dyDescent="0.35">
      <c r="A2" s="86" t="s">
        <v>53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5" x14ac:dyDescent="0.35">
      <c r="A3" s="2"/>
      <c r="B3" s="2"/>
      <c r="C3" s="2"/>
      <c r="D3" s="2"/>
      <c r="E3" s="2"/>
      <c r="F3" s="2"/>
      <c r="G3" s="2"/>
    </row>
    <row r="4" spans="1:11" s="1" customFormat="1" x14ac:dyDescent="0.35">
      <c r="A4" s="87"/>
      <c r="B4" s="87"/>
      <c r="C4" s="88" t="s">
        <v>9</v>
      </c>
      <c r="D4" s="88"/>
      <c r="E4" s="88"/>
      <c r="F4" s="88"/>
      <c r="G4" s="88"/>
      <c r="H4" s="88"/>
      <c r="I4" s="88"/>
      <c r="J4" s="88"/>
      <c r="K4" s="88"/>
    </row>
    <row r="5" spans="1:11" s="1" customFormat="1" x14ac:dyDescent="0.35">
      <c r="A5" s="29"/>
      <c r="B5" s="38" t="s">
        <v>44</v>
      </c>
      <c r="C5" s="31" t="s">
        <v>11</v>
      </c>
      <c r="D5" s="31" t="s">
        <v>45</v>
      </c>
      <c r="E5" s="31" t="s">
        <v>10</v>
      </c>
      <c r="F5" s="31" t="s">
        <v>46</v>
      </c>
      <c r="G5" s="31" t="s">
        <v>47</v>
      </c>
      <c r="H5" s="31" t="s">
        <v>48</v>
      </c>
      <c r="I5" s="31" t="s">
        <v>49</v>
      </c>
      <c r="J5" s="31" t="s">
        <v>50</v>
      </c>
      <c r="K5" s="31" t="s">
        <v>51</v>
      </c>
    </row>
    <row r="6" spans="1:11" ht="35" customHeight="1" x14ac:dyDescent="0.35">
      <c r="A6" s="30"/>
      <c r="B6" s="31" t="s">
        <v>34</v>
      </c>
      <c r="C6" s="32">
        <v>0.4</v>
      </c>
      <c r="D6" s="32">
        <v>0.38</v>
      </c>
      <c r="E6" s="32">
        <v>0.36</v>
      </c>
      <c r="F6" s="32">
        <v>0.34</v>
      </c>
      <c r="G6" s="32">
        <v>0.32</v>
      </c>
      <c r="H6" s="32">
        <v>0.34</v>
      </c>
      <c r="I6" s="32">
        <v>0.33</v>
      </c>
      <c r="J6" s="32">
        <v>0.2</v>
      </c>
      <c r="K6" s="32">
        <v>0.2</v>
      </c>
    </row>
    <row r="7" spans="1:11" ht="35.5" customHeight="1" x14ac:dyDescent="0.35">
      <c r="A7" s="30"/>
      <c r="B7" s="31" t="s">
        <v>35</v>
      </c>
      <c r="C7" s="32">
        <v>0.1</v>
      </c>
      <c r="D7" s="32">
        <v>0.12</v>
      </c>
      <c r="E7" s="32">
        <v>0.14000000000000001</v>
      </c>
      <c r="F7" s="32">
        <v>0.13</v>
      </c>
      <c r="G7" s="32">
        <v>0.13</v>
      </c>
      <c r="H7" s="32">
        <v>0.13</v>
      </c>
      <c r="I7" s="32">
        <v>0.13</v>
      </c>
      <c r="J7" s="32">
        <v>0.06</v>
      </c>
      <c r="K7" s="32">
        <v>0.05</v>
      </c>
    </row>
    <row r="8" spans="1:11" ht="34.5" customHeight="1" x14ac:dyDescent="0.35">
      <c r="A8" s="30"/>
      <c r="B8" s="31" t="s">
        <v>36</v>
      </c>
      <c r="C8" s="32">
        <v>0.25</v>
      </c>
      <c r="D8" s="32">
        <v>0.24</v>
      </c>
      <c r="E8" s="32">
        <v>0.23</v>
      </c>
      <c r="F8" s="32">
        <v>0.23</v>
      </c>
      <c r="G8" s="32">
        <v>0.23</v>
      </c>
      <c r="H8" s="32">
        <v>0.23</v>
      </c>
      <c r="I8" s="32">
        <v>0.23</v>
      </c>
      <c r="J8" s="32">
        <v>0.4</v>
      </c>
      <c r="K8" s="32">
        <v>0.43</v>
      </c>
    </row>
    <row r="9" spans="1:11" ht="33.5" customHeight="1" x14ac:dyDescent="0.35">
      <c r="A9" s="89" t="s">
        <v>16</v>
      </c>
      <c r="B9" s="31" t="s">
        <v>0</v>
      </c>
      <c r="C9" s="32">
        <v>0.05</v>
      </c>
      <c r="D9" s="32">
        <v>0.05</v>
      </c>
      <c r="E9" s="32">
        <v>0.05</v>
      </c>
      <c r="F9" s="32">
        <v>0.04</v>
      </c>
      <c r="G9" s="32">
        <v>0.05</v>
      </c>
      <c r="H9" s="32">
        <v>0.04</v>
      </c>
      <c r="I9" s="32">
        <v>0.04</v>
      </c>
      <c r="J9" s="32">
        <v>0.04</v>
      </c>
      <c r="K9" s="32">
        <v>0.04</v>
      </c>
    </row>
    <row r="10" spans="1:11" ht="33.5" customHeight="1" x14ac:dyDescent="0.35">
      <c r="A10" s="89"/>
      <c r="B10" s="31" t="s">
        <v>24</v>
      </c>
      <c r="C10" s="32">
        <v>0.04</v>
      </c>
      <c r="D10" s="32">
        <v>0.04</v>
      </c>
      <c r="E10" s="32">
        <v>0.04</v>
      </c>
      <c r="F10" s="32">
        <v>0.06</v>
      </c>
      <c r="G10" s="32">
        <v>7.0000000000000007E-2</v>
      </c>
      <c r="H10" s="32">
        <v>0.06</v>
      </c>
      <c r="I10" s="32">
        <v>0.06</v>
      </c>
      <c r="J10" s="32">
        <v>7.0000000000000007E-2</v>
      </c>
      <c r="K10" s="32">
        <v>0.05</v>
      </c>
    </row>
    <row r="11" spans="1:11" ht="32" customHeight="1" x14ac:dyDescent="0.35">
      <c r="A11" s="89"/>
      <c r="B11" s="31" t="s">
        <v>52</v>
      </c>
      <c r="C11" s="32">
        <v>0.05</v>
      </c>
      <c r="D11" s="32">
        <v>0.05</v>
      </c>
      <c r="E11" s="32">
        <v>0.05</v>
      </c>
      <c r="F11" s="32">
        <v>0.05</v>
      </c>
      <c r="G11" s="32">
        <v>0.05</v>
      </c>
      <c r="H11" s="32">
        <v>0.05</v>
      </c>
      <c r="I11" s="32">
        <v>0.04</v>
      </c>
      <c r="J11" s="32">
        <v>0.06</v>
      </c>
      <c r="K11" s="32">
        <v>0.06</v>
      </c>
    </row>
    <row r="12" spans="1:11" ht="36.5" customHeight="1" x14ac:dyDescent="0.35">
      <c r="A12" s="89" t="s">
        <v>17</v>
      </c>
      <c r="B12" s="31" t="s">
        <v>1</v>
      </c>
      <c r="C12" s="32">
        <v>0.06</v>
      </c>
      <c r="D12" s="32">
        <v>7.0000000000000007E-2</v>
      </c>
      <c r="E12" s="32">
        <v>7.0000000000000007E-2</v>
      </c>
      <c r="F12" s="32">
        <v>7.0000000000000007E-2</v>
      </c>
      <c r="G12" s="32">
        <v>0.08</v>
      </c>
      <c r="H12" s="32">
        <v>0.08</v>
      </c>
      <c r="I12" s="32">
        <v>0.09</v>
      </c>
      <c r="J12" s="32">
        <v>0.09</v>
      </c>
      <c r="K12" s="32">
        <v>0.09</v>
      </c>
    </row>
    <row r="13" spans="1:11" ht="31" customHeight="1" x14ac:dyDescent="0.35">
      <c r="A13" s="89"/>
      <c r="B13" s="31" t="s">
        <v>2</v>
      </c>
      <c r="C13" s="32">
        <v>0.05</v>
      </c>
      <c r="D13" s="32">
        <v>0.05</v>
      </c>
      <c r="E13" s="32">
        <v>0.06</v>
      </c>
      <c r="F13" s="32">
        <v>0.08</v>
      </c>
      <c r="G13" s="32">
        <v>7.0000000000000007E-2</v>
      </c>
      <c r="H13" s="32">
        <v>7.0000000000000007E-2</v>
      </c>
      <c r="I13" s="32">
        <v>0.08</v>
      </c>
      <c r="J13" s="32">
        <v>0.08</v>
      </c>
      <c r="K13" s="32">
        <v>0.08</v>
      </c>
    </row>
    <row r="14" spans="1:11" x14ac:dyDescent="0.35">
      <c r="A14" s="30"/>
      <c r="B14" s="31" t="s">
        <v>18</v>
      </c>
      <c r="C14" s="33">
        <v>1</v>
      </c>
      <c r="D14" s="33">
        <v>1</v>
      </c>
      <c r="E14" s="33">
        <v>1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</row>
    <row r="15" spans="1:11" x14ac:dyDescent="0.35">
      <c r="A15" s="27"/>
      <c r="B15" s="26"/>
      <c r="C15" s="28"/>
      <c r="D15" s="28"/>
      <c r="E15" s="28"/>
      <c r="F15" s="28"/>
      <c r="G15" s="28"/>
    </row>
    <row r="17" spans="2:5" x14ac:dyDescent="0.35">
      <c r="B17" s="85" t="s">
        <v>33</v>
      </c>
      <c r="C17" s="85"/>
      <c r="D17" s="85"/>
    </row>
    <row r="19" spans="2:5" x14ac:dyDescent="0.35">
      <c r="B19" s="37" t="s">
        <v>34</v>
      </c>
      <c r="C19" s="37" t="s">
        <v>7</v>
      </c>
    </row>
    <row r="20" spans="2:5" ht="34.5" customHeight="1" x14ac:dyDescent="0.35">
      <c r="B20" s="39" t="s">
        <v>54</v>
      </c>
      <c r="C20" s="35">
        <v>100</v>
      </c>
    </row>
    <row r="21" spans="2:5" ht="34.5" customHeight="1" x14ac:dyDescent="0.35">
      <c r="B21" s="39" t="s">
        <v>55</v>
      </c>
      <c r="C21" s="35">
        <v>90</v>
      </c>
    </row>
    <row r="22" spans="2:5" ht="34.5" customHeight="1" x14ac:dyDescent="0.35">
      <c r="B22" s="39" t="s">
        <v>56</v>
      </c>
      <c r="C22" s="35">
        <v>80</v>
      </c>
    </row>
    <row r="23" spans="2:5" ht="34.5" customHeight="1" x14ac:dyDescent="0.35">
      <c r="B23" s="39" t="s">
        <v>57</v>
      </c>
      <c r="C23" s="35">
        <v>70</v>
      </c>
    </row>
    <row r="24" spans="2:5" ht="34.5" customHeight="1" x14ac:dyDescent="0.35">
      <c r="B24" s="39" t="s">
        <v>26</v>
      </c>
      <c r="C24" s="35">
        <v>60</v>
      </c>
    </row>
    <row r="25" spans="2:5" ht="34.5" customHeight="1" x14ac:dyDescent="0.35">
      <c r="B25" s="39" t="s">
        <v>27</v>
      </c>
      <c r="C25" s="35">
        <v>50</v>
      </c>
    </row>
    <row r="28" spans="2:5" x14ac:dyDescent="0.35">
      <c r="B28" s="36" t="s">
        <v>35</v>
      </c>
      <c r="C28" s="36" t="s">
        <v>7</v>
      </c>
    </row>
    <row r="29" spans="2:5" ht="28" customHeight="1" x14ac:dyDescent="0.35">
      <c r="B29" s="39" t="s">
        <v>28</v>
      </c>
      <c r="C29" s="35">
        <v>100</v>
      </c>
    </row>
    <row r="30" spans="2:5" ht="28" customHeight="1" x14ac:dyDescent="0.35">
      <c r="B30" s="39" t="s">
        <v>29</v>
      </c>
      <c r="C30" s="35">
        <v>50</v>
      </c>
    </row>
    <row r="31" spans="2:5" ht="28" customHeight="1" x14ac:dyDescent="0.35">
      <c r="B31" s="39" t="s">
        <v>30</v>
      </c>
      <c r="C31" s="35">
        <v>0</v>
      </c>
    </row>
    <row r="32" spans="2:5" x14ac:dyDescent="0.35">
      <c r="E32" s="50"/>
    </row>
    <row r="33" spans="2:5" x14ac:dyDescent="0.35">
      <c r="E33" s="51"/>
    </row>
    <row r="34" spans="2:5" x14ac:dyDescent="0.35">
      <c r="B34" s="36" t="s">
        <v>36</v>
      </c>
      <c r="C34" s="36" t="s">
        <v>7</v>
      </c>
      <c r="E34" s="51"/>
    </row>
    <row r="35" spans="2:5" ht="28" customHeight="1" x14ac:dyDescent="0.35">
      <c r="B35" s="39" t="s">
        <v>31</v>
      </c>
      <c r="C35" s="35">
        <v>100</v>
      </c>
      <c r="E35" s="51"/>
    </row>
    <row r="36" spans="2:5" ht="28" customHeight="1" x14ac:dyDescent="0.35">
      <c r="B36" s="39" t="s">
        <v>32</v>
      </c>
      <c r="C36" s="35">
        <v>0</v>
      </c>
      <c r="E36" s="51"/>
    </row>
    <row r="37" spans="2:5" x14ac:dyDescent="0.35">
      <c r="E37" s="51"/>
    </row>
    <row r="39" spans="2:5" x14ac:dyDescent="0.35">
      <c r="B39" s="36" t="s">
        <v>22</v>
      </c>
      <c r="C39" s="36" t="s">
        <v>7</v>
      </c>
    </row>
    <row r="40" spans="2:5" ht="20" customHeight="1" x14ac:dyDescent="0.35">
      <c r="B40" s="40" t="s">
        <v>12</v>
      </c>
      <c r="C40" s="35">
        <v>100</v>
      </c>
    </row>
    <row r="41" spans="2:5" ht="20" customHeight="1" x14ac:dyDescent="0.35">
      <c r="B41" s="40" t="s">
        <v>13</v>
      </c>
      <c r="C41" s="35">
        <v>75</v>
      </c>
    </row>
    <row r="42" spans="2:5" ht="20" customHeight="1" x14ac:dyDescent="0.35">
      <c r="B42" s="40" t="s">
        <v>14</v>
      </c>
      <c r="C42" s="35">
        <v>50</v>
      </c>
    </row>
    <row r="43" spans="2:5" ht="20" customHeight="1" x14ac:dyDescent="0.35">
      <c r="B43" s="40" t="s">
        <v>15</v>
      </c>
      <c r="C43" s="35">
        <v>25</v>
      </c>
    </row>
    <row r="44" spans="2:5" ht="20" customHeight="1" x14ac:dyDescent="0.35">
      <c r="B44" s="40" t="s">
        <v>23</v>
      </c>
      <c r="C44" s="35">
        <v>0</v>
      </c>
    </row>
    <row r="47" spans="2:5" x14ac:dyDescent="0.35">
      <c r="B47" s="34"/>
    </row>
    <row r="48" spans="2:5" x14ac:dyDescent="0.35">
      <c r="B48" s="27"/>
    </row>
    <row r="49" spans="2:2" x14ac:dyDescent="0.35">
      <c r="B49" s="27"/>
    </row>
    <row r="50" spans="2:2" x14ac:dyDescent="0.35">
      <c r="B50" s="27"/>
    </row>
    <row r="51" spans="2:2" x14ac:dyDescent="0.35">
      <c r="B51" s="27"/>
    </row>
    <row r="52" spans="2:2" x14ac:dyDescent="0.35">
      <c r="B52" s="27"/>
    </row>
    <row r="53" spans="2:2" x14ac:dyDescent="0.35">
      <c r="B53" s="27"/>
    </row>
    <row r="54" spans="2:2" x14ac:dyDescent="0.35">
      <c r="B54" s="27"/>
    </row>
    <row r="55" spans="2:2" x14ac:dyDescent="0.35">
      <c r="B55" s="27"/>
    </row>
    <row r="56" spans="2:2" x14ac:dyDescent="0.35">
      <c r="B56" s="27"/>
    </row>
    <row r="57" spans="2:2" x14ac:dyDescent="0.35">
      <c r="B57" s="27"/>
    </row>
    <row r="58" spans="2:2" x14ac:dyDescent="0.35">
      <c r="B58" s="27"/>
    </row>
    <row r="59" spans="2:2" x14ac:dyDescent="0.35">
      <c r="B59" s="27"/>
    </row>
    <row r="60" spans="2:2" x14ac:dyDescent="0.35">
      <c r="B60" s="27"/>
    </row>
    <row r="61" spans="2:2" x14ac:dyDescent="0.35">
      <c r="B61" s="27"/>
    </row>
    <row r="62" spans="2:2" x14ac:dyDescent="0.35">
      <c r="B62" s="27"/>
    </row>
    <row r="63" spans="2:2" x14ac:dyDescent="0.35">
      <c r="B63" s="27"/>
    </row>
  </sheetData>
  <mergeCells count="6">
    <mergeCell ref="B17:D17"/>
    <mergeCell ref="A2:K2"/>
    <mergeCell ref="A4:B4"/>
    <mergeCell ref="C4:K4"/>
    <mergeCell ref="A9:A11"/>
    <mergeCell ref="A12:A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showGridLines="0" topLeftCell="A4" workbookViewId="0">
      <selection activeCell="H17" sqref="H17"/>
    </sheetView>
  </sheetViews>
  <sheetFormatPr baseColWidth="10" defaultRowHeight="14.5" x14ac:dyDescent="0.35"/>
  <cols>
    <col min="1" max="1" width="22.54296875" customWidth="1"/>
    <col min="2" max="2" width="15.26953125" customWidth="1"/>
    <col min="3" max="3" width="8.90625" customWidth="1"/>
    <col min="4" max="4" width="15.54296875" customWidth="1"/>
    <col min="5" max="5" width="11.1796875" bestFit="1" customWidth="1"/>
  </cols>
  <sheetData>
    <row r="2" spans="1:7" x14ac:dyDescent="0.35">
      <c r="A2" s="86" t="s">
        <v>66</v>
      </c>
      <c r="B2" s="86"/>
      <c r="C2" s="86"/>
      <c r="D2" s="86"/>
    </row>
    <row r="3" spans="1:7" ht="14.5" customHeight="1" x14ac:dyDescent="0.4">
      <c r="A3" s="25"/>
    </row>
    <row r="4" spans="1:7" x14ac:dyDescent="0.35">
      <c r="A4" s="61"/>
      <c r="B4" s="58" t="s">
        <v>8</v>
      </c>
      <c r="C4" s="58" t="s">
        <v>7</v>
      </c>
      <c r="D4" s="58" t="s">
        <v>39</v>
      </c>
    </row>
    <row r="5" spans="1:7" ht="28" customHeight="1" x14ac:dyDescent="0.35">
      <c r="A5" s="42" t="s">
        <v>34</v>
      </c>
      <c r="B5" s="32">
        <v>0.38</v>
      </c>
      <c r="C5" s="43">
        <v>90</v>
      </c>
      <c r="D5" s="55">
        <f t="shared" ref="D5:D12" si="0">C5*B5</f>
        <v>34.200000000000003</v>
      </c>
    </row>
    <row r="6" spans="1:7" ht="28" customHeight="1" x14ac:dyDescent="0.35">
      <c r="A6" s="42" t="s">
        <v>35</v>
      </c>
      <c r="B6" s="32">
        <v>0.12</v>
      </c>
      <c r="C6" s="43">
        <v>50</v>
      </c>
      <c r="D6" s="55">
        <f t="shared" si="0"/>
        <v>6</v>
      </c>
    </row>
    <row r="7" spans="1:7" ht="28" customHeight="1" x14ac:dyDescent="0.35">
      <c r="A7" s="42" t="s">
        <v>36</v>
      </c>
      <c r="B7" s="32">
        <v>0.24</v>
      </c>
      <c r="C7" s="43">
        <v>0</v>
      </c>
      <c r="D7" s="55">
        <f t="shared" si="0"/>
        <v>0</v>
      </c>
      <c r="G7" t="s">
        <v>41</v>
      </c>
    </row>
    <row r="8" spans="1:7" ht="28" customHeight="1" x14ac:dyDescent="0.35">
      <c r="A8" s="44" t="s">
        <v>0</v>
      </c>
      <c r="B8" s="32">
        <v>0.05</v>
      </c>
      <c r="C8" s="43">
        <v>100</v>
      </c>
      <c r="D8" s="55">
        <f t="shared" si="0"/>
        <v>5</v>
      </c>
    </row>
    <row r="9" spans="1:7" ht="28" customHeight="1" x14ac:dyDescent="0.35">
      <c r="A9" s="44" t="s">
        <v>24</v>
      </c>
      <c r="B9" s="32">
        <v>0.04</v>
      </c>
      <c r="C9" s="43">
        <v>75</v>
      </c>
      <c r="D9" s="55">
        <f t="shared" si="0"/>
        <v>3</v>
      </c>
    </row>
    <row r="10" spans="1:7" ht="28" customHeight="1" x14ac:dyDescent="0.35">
      <c r="A10" s="44" t="s">
        <v>52</v>
      </c>
      <c r="B10" s="32">
        <v>0.05</v>
      </c>
      <c r="C10" s="43">
        <v>75</v>
      </c>
      <c r="D10" s="55">
        <f t="shared" si="0"/>
        <v>3.75</v>
      </c>
    </row>
    <row r="11" spans="1:7" ht="28" customHeight="1" x14ac:dyDescent="0.35">
      <c r="A11" s="44" t="s">
        <v>1</v>
      </c>
      <c r="B11" s="32">
        <v>7.0000000000000007E-2</v>
      </c>
      <c r="C11" s="43">
        <v>50</v>
      </c>
      <c r="D11" s="55">
        <f t="shared" si="0"/>
        <v>3.5000000000000004</v>
      </c>
    </row>
    <row r="12" spans="1:7" ht="28" customHeight="1" x14ac:dyDescent="0.35">
      <c r="A12" s="44" t="s">
        <v>2</v>
      </c>
      <c r="B12" s="32">
        <v>0.05</v>
      </c>
      <c r="C12" s="43">
        <v>75</v>
      </c>
      <c r="D12" s="55">
        <f t="shared" si="0"/>
        <v>3.75</v>
      </c>
    </row>
    <row r="13" spans="1:7" x14ac:dyDescent="0.35">
      <c r="A13" s="61"/>
      <c r="B13" s="33">
        <v>1</v>
      </c>
      <c r="C13" s="61"/>
      <c r="D13" s="56">
        <f>SUM(D5:D12)</f>
        <v>59.2</v>
      </c>
    </row>
    <row r="14" spans="1:7" x14ac:dyDescent="0.35">
      <c r="A14" s="61"/>
      <c r="B14" s="61"/>
      <c r="C14" s="61"/>
      <c r="D14" s="59">
        <f>D13/D19*100</f>
        <v>61.347150259067362</v>
      </c>
    </row>
    <row r="19" spans="4:6" x14ac:dyDescent="0.35">
      <c r="D19" s="57">
        <v>96.5</v>
      </c>
      <c r="E19" s="45"/>
      <c r="F19" s="46">
        <v>1</v>
      </c>
    </row>
    <row r="20" spans="4:6" x14ac:dyDescent="0.35">
      <c r="D20" s="45"/>
      <c r="E20" s="45"/>
      <c r="F20" s="45"/>
    </row>
    <row r="21" spans="4:6" x14ac:dyDescent="0.35">
      <c r="D21" s="45">
        <v>59.2</v>
      </c>
      <c r="E21" s="45"/>
      <c r="F21" s="47" t="s">
        <v>40</v>
      </c>
    </row>
    <row r="22" spans="4:6" x14ac:dyDescent="0.35">
      <c r="D22" s="61"/>
      <c r="E22" s="61"/>
      <c r="F22" s="61"/>
    </row>
    <row r="23" spans="4:6" x14ac:dyDescent="0.35">
      <c r="D23" s="61"/>
      <c r="E23" s="61"/>
      <c r="F23" s="60">
        <f>D21*F19/D19*100</f>
        <v>61.347150259067362</v>
      </c>
    </row>
    <row r="24" spans="4:6" x14ac:dyDescent="0.35">
      <c r="D24" s="41"/>
      <c r="E24" s="41"/>
      <c r="F24" s="41"/>
    </row>
  </sheetData>
  <mergeCells count="1">
    <mergeCell ref="A2:D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Cálculo</vt:lpstr>
      <vt:lpstr>Tablas</vt:lpstr>
      <vt:lpstr>Ejemplo</vt:lpstr>
      <vt:lpstr>COMPETENCIAS</vt:lpstr>
      <vt:lpstr>EDUCACION</vt:lpstr>
      <vt:lpstr>EXPERIENCIA</vt:lpstr>
      <vt:lpstr>FORMACION</vt:lpstr>
      <vt:lpstr>PESOS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CHIRIBOGA CASTRO PATRICIA INES</cp:lastModifiedBy>
  <cp:lastPrinted>2016-04-01T20:01:21Z</cp:lastPrinted>
  <dcterms:created xsi:type="dcterms:W3CDTF">2016-03-30T21:11:39Z</dcterms:created>
  <dcterms:modified xsi:type="dcterms:W3CDTF">2024-11-25T15:08:23Z</dcterms:modified>
</cp:coreProperties>
</file>