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07 Módulo Remuneraciones y beneficios (Nómina)\Tarea Módulo 7\"/>
    </mc:Choice>
  </mc:AlternateContent>
  <xr:revisionPtr revIDLastSave="0" documentId="13_ncr:1_{13804337-F6A1-4BF8-BDFD-99065E61D74C}" xr6:coauthVersionLast="47" xr6:coauthVersionMax="47" xr10:uidLastSave="{00000000-0000-0000-0000-000000000000}"/>
  <bookViews>
    <workbookView xWindow="-110" yWindow="-110" windowWidth="19420" windowHeight="10300" xr2:uid="{AFE4044F-6106-4901-861A-50E959BC07AB}"/>
  </bookViews>
  <sheets>
    <sheet name="Factores valoración" sheetId="3" r:id="rId1"/>
    <sheet name="Gradación y ponderación" sheetId="2" r:id="rId2"/>
    <sheet name="Método de pun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M35" i="1"/>
  <c r="I34" i="1"/>
  <c r="I33" i="1"/>
  <c r="I35" i="1" s="1"/>
  <c r="N33" i="1" s="1"/>
  <c r="O33" i="1" s="1"/>
  <c r="K33" i="1" l="1"/>
  <c r="L33" i="1" s="1"/>
  <c r="O34" i="1"/>
  <c r="M29" i="1"/>
  <c r="M26" i="1"/>
  <c r="M23" i="1"/>
  <c r="M11" i="1"/>
  <c r="M8" i="1"/>
  <c r="J29" i="1"/>
  <c r="J26" i="1"/>
  <c r="J23" i="1"/>
  <c r="I37" i="1"/>
  <c r="I36" i="1"/>
  <c r="I31" i="1"/>
  <c r="I30" i="1"/>
  <c r="I28" i="1"/>
  <c r="I27" i="1"/>
  <c r="I25" i="1"/>
  <c r="I24" i="1"/>
  <c r="I22" i="1"/>
  <c r="I23" i="1" s="1"/>
  <c r="I21" i="1"/>
  <c r="I17" i="1"/>
  <c r="I18" i="1"/>
  <c r="I19" i="1"/>
  <c r="I16" i="1"/>
  <c r="I13" i="1"/>
  <c r="I14" i="1"/>
  <c r="I12" i="1"/>
  <c r="I10" i="1"/>
  <c r="I9" i="1"/>
  <c r="I7" i="1"/>
  <c r="J11" i="1"/>
  <c r="J8" i="1"/>
  <c r="I6" i="1"/>
  <c r="L34" i="1" l="1"/>
  <c r="N21" i="1"/>
  <c r="O22" i="1" s="1"/>
  <c r="K21" i="1"/>
  <c r="I11" i="1"/>
  <c r="N9" i="1" s="1"/>
  <c r="I26" i="1"/>
  <c r="K24" i="1" s="1"/>
  <c r="L22" i="1"/>
  <c r="L21" i="1"/>
  <c r="I29" i="1"/>
  <c r="K27" i="1" s="1"/>
  <c r="L28" i="1" s="1"/>
  <c r="O21" i="1" l="1"/>
  <c r="L25" i="1"/>
  <c r="L24" i="1"/>
  <c r="O9" i="1"/>
  <c r="O10" i="1"/>
  <c r="N24" i="1"/>
  <c r="K9" i="1"/>
  <c r="L10" i="1" s="1"/>
  <c r="L27" i="1"/>
  <c r="N27" i="1"/>
  <c r="O24" i="1" l="1"/>
  <c r="O25" i="1"/>
  <c r="L9" i="1"/>
  <c r="O27" i="1"/>
  <c r="O28" i="1"/>
  <c r="D12" i="3"/>
  <c r="M38" i="1" l="1"/>
  <c r="J32" i="1"/>
  <c r="J38" i="1"/>
  <c r="M32" i="1"/>
  <c r="M20" i="1"/>
  <c r="M15" i="1"/>
  <c r="J20" i="1"/>
  <c r="J15" i="1"/>
  <c r="I8" i="1"/>
  <c r="K7" i="1" l="1"/>
  <c r="N7" i="1"/>
  <c r="I38" i="1"/>
  <c r="I32" i="1"/>
  <c r="N30" i="1" s="1"/>
  <c r="O31" i="1" s="1"/>
  <c r="I20" i="1"/>
  <c r="N16" i="1" s="1"/>
  <c r="L7" i="1"/>
  <c r="I15" i="1"/>
  <c r="K12" i="1" s="1"/>
  <c r="K30" i="1" l="1"/>
  <c r="L30" i="1" s="1"/>
  <c r="O30" i="1"/>
  <c r="N12" i="1"/>
  <c r="O13" i="1" s="1"/>
  <c r="O17" i="1"/>
  <c r="O16" i="1"/>
  <c r="O19" i="1"/>
  <c r="O18" i="1"/>
  <c r="K36" i="1"/>
  <c r="L36" i="1" s="1"/>
  <c r="N36" i="1"/>
  <c r="K16" i="1"/>
  <c r="L16" i="1" s="1"/>
  <c r="O7" i="1"/>
  <c r="L13" i="1"/>
  <c r="L14" i="1"/>
  <c r="L12" i="1"/>
  <c r="L31" i="1" l="1"/>
  <c r="O12" i="1"/>
  <c r="O14" i="1"/>
  <c r="L37" i="1"/>
  <c r="L17" i="1"/>
  <c r="L19" i="1"/>
  <c r="L18" i="1"/>
  <c r="O37" i="1"/>
  <c r="O36" i="1"/>
</calcChain>
</file>

<file path=xl/sharedStrings.xml><?xml version="1.0" encoding="utf-8"?>
<sst xmlns="http://schemas.openxmlformats.org/spreadsheetml/2006/main" count="126" uniqueCount="106">
  <si>
    <t>VALORACIÓN DE CARGOS - MÉTODO DE PUNTOS</t>
  </si>
  <si>
    <t>No.</t>
  </si>
  <si>
    <t>Experiencia requerida</t>
  </si>
  <si>
    <t>Educación formal</t>
  </si>
  <si>
    <t>Consecuencias de errores</t>
  </si>
  <si>
    <t>FACTORES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</si>
  <si>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</si>
  <si>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</si>
  <si>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</si>
  <si>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</si>
  <si>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</si>
  <si>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</si>
  <si>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</si>
  <si>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</si>
  <si>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</si>
  <si>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</si>
  <si>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CARGO</t>
  </si>
  <si>
    <t>Gerente General</t>
  </si>
  <si>
    <t>Gerente de Investigación</t>
  </si>
  <si>
    <t>Gerente Comercial</t>
  </si>
  <si>
    <t>Gerente de RR.HH.</t>
  </si>
  <si>
    <t>Contador General</t>
  </si>
  <si>
    <t>Jefe de Sistemas</t>
  </si>
  <si>
    <t>Jefe Administrativo</t>
  </si>
  <si>
    <t>Asistente Administrativo</t>
  </si>
  <si>
    <t>Auxiliar de Servicios Generales</t>
  </si>
  <si>
    <t>Grado</t>
  </si>
  <si>
    <t>Ponderación</t>
  </si>
  <si>
    <t>Primaria</t>
  </si>
  <si>
    <t>Secundaria no completa</t>
  </si>
  <si>
    <t>Bachiller / Bachiller técnico</t>
  </si>
  <si>
    <t>Técnico superior / Tecnólogo superior / Universidad no completa</t>
  </si>
  <si>
    <t>Título de tercer nivel (Título profesional universitario)</t>
  </si>
  <si>
    <t>Título de cuarto nivel (Especialización, Maestría, Doctorado)</t>
  </si>
  <si>
    <t xml:space="preserve">De 0 a 6 meses </t>
  </si>
  <si>
    <t>De 1 a 3 años</t>
  </si>
  <si>
    <t>De 3 a 5 años</t>
  </si>
  <si>
    <t>De 6 meses a 1 año</t>
  </si>
  <si>
    <t>Consecuencia de error</t>
  </si>
  <si>
    <t>VALOR POR PUNTO</t>
  </si>
  <si>
    <t>TOTAL PUNTOS</t>
  </si>
  <si>
    <t>Total</t>
  </si>
  <si>
    <t>11.</t>
  </si>
  <si>
    <t>12.</t>
  </si>
  <si>
    <t>Mensajero</t>
  </si>
  <si>
    <t>Asistente de RR.HH.</t>
  </si>
  <si>
    <t>EQUIDAD INTERNA</t>
  </si>
  <si>
    <t>COMPETITIVIDAD EXTERNA</t>
  </si>
  <si>
    <t>SUELDOS EMPRESA</t>
  </si>
  <si>
    <t>SUELDO INTERNO IDEAL</t>
  </si>
  <si>
    <t>SUELDO EXTERNO IDEAL</t>
  </si>
  <si>
    <t>SUELDOS MERCADO</t>
  </si>
  <si>
    <t>Jefe de Laboratorio</t>
  </si>
  <si>
    <t>NIVEL</t>
  </si>
  <si>
    <t xml:space="preserve">Ejecutivo </t>
  </si>
  <si>
    <t>Gerencia</t>
  </si>
  <si>
    <t>Jefatura</t>
  </si>
  <si>
    <t>Asistente</t>
  </si>
  <si>
    <t>Servicios Generales</t>
  </si>
  <si>
    <r>
      <rPr>
        <u/>
        <sz val="9"/>
        <color theme="1"/>
        <rFont val="Arial"/>
        <family val="2"/>
      </rPr>
      <t>Consecuencias leves</t>
    </r>
    <r>
      <rPr>
        <sz val="9"/>
        <color theme="1"/>
        <rFont val="Arial"/>
        <family val="2"/>
      </rPr>
      <t>: Se refiere a errores que tienen consecuencias menores, como pequeños errores en documentos o tareas que se pueden corregir rápidamente sin causar daños importantes.</t>
    </r>
  </si>
  <si>
    <r>
      <rPr>
        <u/>
        <sz val="9"/>
        <color theme="1"/>
        <rFont val="Arial"/>
        <family val="2"/>
      </rPr>
      <t>Consecuencias moderadas</t>
    </r>
    <r>
      <rPr>
        <sz val="9"/>
        <color theme="1"/>
        <rFont val="Arial"/>
        <family val="2"/>
      </rPr>
      <t>: Se refiere a errores que tienen consecuencias más significativas, como el retraso en la entrega de un proyecto o la necesidad de retrabajar una tarea importante. Estos errores pueden causar cierta pérdida de tiempo y recursos.</t>
    </r>
  </si>
  <si>
    <r>
      <rPr>
        <u/>
        <sz val="9"/>
        <color theme="1"/>
        <rFont val="Arial"/>
        <family val="2"/>
      </rPr>
      <t>Consecuencias importantes</t>
    </r>
    <r>
      <rPr>
        <sz val="9"/>
        <color theme="1"/>
        <rFont val="Arial"/>
        <family val="2"/>
      </rPr>
      <t>: Se refiere a errores que tienen consecuencias significativas, como la pérdida de un contrato importante o un daño importante a la reputación de la organización. Estos errores pueden tener un impacto significativo en la empresa.</t>
    </r>
  </si>
  <si>
    <r>
      <rPr>
        <u/>
        <sz val="9"/>
        <color theme="1"/>
        <rFont val="Arial"/>
        <family val="2"/>
      </rPr>
      <t>Consecuencias graves</t>
    </r>
    <r>
      <rPr>
        <sz val="9"/>
        <color theme="1"/>
        <rFont val="Arial"/>
        <family val="2"/>
      </rPr>
      <t>: Se refiere a errores que tienen consecuencias graves, como daño a la salud o seguridad de los empleados o clientes, o la violación de leyes o regulaciones importantes. Estos errores pueden tener consecuencias legales o financieras significativas para la organización.</t>
    </r>
  </si>
  <si>
    <r>
      <rPr>
        <u/>
        <sz val="9"/>
        <color theme="1"/>
        <rFont val="Arial"/>
        <family val="2"/>
      </rPr>
      <t>Consecuencias críticas</t>
    </r>
    <r>
      <rPr>
        <sz val="9"/>
        <color theme="1"/>
        <rFont val="Arial"/>
        <family val="2"/>
      </rPr>
      <t>: Se refiere a errores que tienen consecuencias críticas, como accidentes mortales, fallos catastróficos en sistemas críticos, o la pérdida de información sensible. Estos errores pueden tener un impacto extremadamente negativo en la organización y su capacidad para operar.</t>
    </r>
  </si>
  <si>
    <t>Mas de 5 años</t>
  </si>
  <si>
    <r>
      <t xml:space="preserve">1. </t>
    </r>
    <r>
      <rPr>
        <b/>
        <u/>
        <sz val="9"/>
        <color theme="0"/>
        <rFont val="Arial"/>
        <family val="2"/>
      </rPr>
      <t>EDUCACIÓN FORMAL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 xml:space="preserve">Es el nivel de formación académica requerida para ocupar el cargo y que está registrado en los entes reguladores. </t>
    </r>
  </si>
  <si>
    <r>
      <t xml:space="preserve">2. </t>
    </r>
    <r>
      <rPr>
        <b/>
        <u/>
        <sz val="9"/>
        <color theme="0"/>
        <rFont val="Arial"/>
        <family val="2"/>
      </rPr>
      <t>EXPERIENCIA REQUERIDA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>Es la experiencia laboral adquirida en un período de tiempo, en el cual ocupó posiciones o desempeñó actividades similares al cargo en cuestión.</t>
    </r>
  </si>
  <si>
    <t>OBSERVACIONES</t>
  </si>
  <si>
    <t>SUELDO A INCREMENTAR</t>
  </si>
  <si>
    <t>FACTORES DE VALORACIÓN</t>
  </si>
  <si>
    <t xml:space="preserve">Factores </t>
  </si>
  <si>
    <t>GRADACIÓN DE FACTORES Y PONDERACIÓN</t>
  </si>
  <si>
    <r>
      <t xml:space="preserve">3. </t>
    </r>
    <r>
      <rPr>
        <b/>
        <u/>
        <sz val="9"/>
        <color theme="0"/>
        <rFont val="Arial"/>
        <family val="2"/>
      </rPr>
      <t>CONSECUENCIA DE ERROR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>Determina que tan graves son las consecuencias por un incorrecto desempeño o por no ejecutar una actividad.</t>
    </r>
  </si>
  <si>
    <t>Nivel de responsabilidad</t>
  </si>
  <si>
    <t>Complejidad del cargo</t>
  </si>
  <si>
    <t>200 puntos</t>
  </si>
  <si>
    <r>
      <t xml:space="preserve">4. </t>
    </r>
    <r>
      <rPr>
        <b/>
        <u/>
        <sz val="9"/>
        <color theme="0"/>
        <rFont val="Arial"/>
        <family val="2"/>
      </rPr>
      <t>NIVEL DE RESPONSABILIDAD:</t>
    </r>
  </si>
  <si>
    <r>
      <t xml:space="preserve">5. </t>
    </r>
    <r>
      <rPr>
        <b/>
        <u/>
        <sz val="9"/>
        <color theme="0"/>
        <rFont val="Arial"/>
        <family val="2"/>
      </rPr>
      <t>COMPLEJIDAD DEL CARGO</t>
    </r>
    <r>
      <rPr>
        <b/>
        <sz val="9"/>
        <color theme="0"/>
        <rFont val="Arial"/>
        <family val="2"/>
      </rPr>
      <t xml:space="preserve">: </t>
    </r>
  </si>
  <si>
    <t xml:space="preserve"> 150 puntos</t>
  </si>
  <si>
    <t>Director</t>
  </si>
  <si>
    <t>Director Financiero</t>
  </si>
  <si>
    <t>Director Administrativo</t>
  </si>
  <si>
    <t>Coordinación</t>
  </si>
  <si>
    <t>Supervisión</t>
  </si>
  <si>
    <t>13.</t>
  </si>
  <si>
    <t>14.</t>
  </si>
  <si>
    <t>15.</t>
  </si>
  <si>
    <t>16.</t>
  </si>
  <si>
    <t>Analista</t>
  </si>
  <si>
    <t>17.</t>
  </si>
  <si>
    <t>18.</t>
  </si>
  <si>
    <t>19.</t>
  </si>
  <si>
    <t>20.</t>
  </si>
  <si>
    <t>240 puntos</t>
  </si>
  <si>
    <t>210 puntos</t>
  </si>
  <si>
    <t>Coordinador de Control Producción</t>
  </si>
  <si>
    <t>Supervisor de Calidad</t>
  </si>
  <si>
    <t>Supervisor de SSO</t>
  </si>
  <si>
    <t>Coordinador Administrativo</t>
  </si>
  <si>
    <t>Analista Financiero</t>
  </si>
  <si>
    <t>Analista de Impuestos</t>
  </si>
  <si>
    <t>21.</t>
  </si>
  <si>
    <t>22.</t>
  </si>
  <si>
    <t>Operario</t>
  </si>
  <si>
    <t>Operador de Montacargas</t>
  </si>
  <si>
    <t>Operador de Empaque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</si>
</sst>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  <font>
      <u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2" fontId="3" fillId="7" borderId="5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" fontId="4" fillId="8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3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right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A50021"/>
      <color rgb="FFCC3300"/>
      <color rgb="FF663300"/>
      <color rgb="FFFF9933"/>
      <color rgb="FFFF5050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A937-9B52-4571-84FA-2F0B6B418CAD}">
  <dimension ref="C2:I12"/>
  <sheetViews>
    <sheetView showGridLines="0" tabSelected="1" zoomScaleNormal="100" workbookViewId="0">
      <selection activeCell="G8" sqref="G8"/>
    </sheetView>
  </sheetViews>
  <sheetFormatPr baseColWidth="10" defaultRowHeight="12.5" x14ac:dyDescent="0.25"/>
  <cols>
    <col min="1" max="1" width="10.90625" style="1"/>
    <col min="2" max="2" width="10.90625" style="1" customWidth="1"/>
    <col min="3" max="3" width="20.54296875" style="1" customWidth="1"/>
    <col min="4" max="4" width="12.7265625" style="1" customWidth="1"/>
    <col min="5" max="16384" width="10.90625" style="1"/>
  </cols>
  <sheetData>
    <row r="2" spans="3:9" ht="13" x14ac:dyDescent="0.3">
      <c r="C2" s="43" t="s">
        <v>69</v>
      </c>
      <c r="D2" s="43"/>
      <c r="E2" s="30"/>
      <c r="F2" s="30"/>
      <c r="G2" s="30"/>
      <c r="H2" s="30"/>
      <c r="I2" s="30"/>
    </row>
    <row r="6" spans="3:9" ht="20" customHeight="1" x14ac:dyDescent="0.25">
      <c r="C6" s="12" t="s">
        <v>70</v>
      </c>
      <c r="D6" s="12" t="s">
        <v>27</v>
      </c>
    </row>
    <row r="7" spans="3:9" ht="20" customHeight="1" x14ac:dyDescent="0.25">
      <c r="C7" s="6" t="s">
        <v>3</v>
      </c>
      <c r="D7" s="32">
        <v>240</v>
      </c>
    </row>
    <row r="8" spans="3:9" ht="20" customHeight="1" x14ac:dyDescent="0.25">
      <c r="C8" s="6" t="s">
        <v>2</v>
      </c>
      <c r="D8" s="32">
        <v>210</v>
      </c>
    </row>
    <row r="9" spans="3:9" ht="20" customHeight="1" x14ac:dyDescent="0.25">
      <c r="C9" s="6" t="s">
        <v>38</v>
      </c>
      <c r="D9" s="32">
        <v>200</v>
      </c>
    </row>
    <row r="10" spans="3:9" ht="20" customHeight="1" x14ac:dyDescent="0.25">
      <c r="C10" s="38" t="s">
        <v>73</v>
      </c>
      <c r="D10" s="39">
        <v>200</v>
      </c>
    </row>
    <row r="11" spans="3:9" ht="20" customHeight="1" x14ac:dyDescent="0.25">
      <c r="C11" s="38" t="s">
        <v>74</v>
      </c>
      <c r="D11" s="39">
        <v>150</v>
      </c>
    </row>
    <row r="12" spans="3:9" ht="20" customHeight="1" x14ac:dyDescent="0.25">
      <c r="C12" s="29" t="s">
        <v>41</v>
      </c>
      <c r="D12" s="31">
        <f>SUM(D7:D11)</f>
        <v>1000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9F80-88E1-4FD3-9730-5C1964CAC4E2}">
  <dimension ref="A2:C52"/>
  <sheetViews>
    <sheetView showGridLines="0" zoomScaleNormal="100" workbookViewId="0">
      <selection activeCell="C19" sqref="C19"/>
    </sheetView>
  </sheetViews>
  <sheetFormatPr baseColWidth="10" defaultRowHeight="11.5" x14ac:dyDescent="0.25"/>
  <cols>
    <col min="1" max="1" width="7.36328125" style="2" customWidth="1"/>
    <col min="2" max="2" width="88" style="2" customWidth="1"/>
    <col min="3" max="16384" width="10.90625" style="2"/>
  </cols>
  <sheetData>
    <row r="2" spans="1:3" ht="13" x14ac:dyDescent="0.3">
      <c r="A2" s="43" t="s">
        <v>71</v>
      </c>
      <c r="B2" s="43"/>
      <c r="C2" s="43"/>
    </row>
    <row r="3" spans="1:3" x14ac:dyDescent="0.25">
      <c r="A3" s="11"/>
    </row>
    <row r="4" spans="1:3" x14ac:dyDescent="0.25">
      <c r="A4" s="11"/>
    </row>
    <row r="5" spans="1:3" ht="30" customHeight="1" x14ac:dyDescent="0.25">
      <c r="A5" s="45" t="s">
        <v>65</v>
      </c>
      <c r="B5" s="46"/>
      <c r="C5" s="12" t="s">
        <v>93</v>
      </c>
    </row>
    <row r="6" spans="1:3" x14ac:dyDescent="0.25">
      <c r="A6" s="10" t="s">
        <v>26</v>
      </c>
      <c r="B6" s="10" t="s">
        <v>3</v>
      </c>
      <c r="C6" s="10" t="s">
        <v>27</v>
      </c>
    </row>
    <row r="7" spans="1:3" s="9" customFormat="1" ht="15" customHeight="1" x14ac:dyDescent="0.35">
      <c r="A7" s="5">
        <v>1</v>
      </c>
      <c r="B7" s="6" t="s">
        <v>28</v>
      </c>
      <c r="C7" s="5">
        <v>40</v>
      </c>
    </row>
    <row r="8" spans="1:3" s="9" customFormat="1" ht="15" customHeight="1" x14ac:dyDescent="0.35">
      <c r="A8" s="5">
        <v>2</v>
      </c>
      <c r="B8" s="6" t="s">
        <v>29</v>
      </c>
      <c r="C8" s="5">
        <v>80</v>
      </c>
    </row>
    <row r="9" spans="1:3" s="9" customFormat="1" ht="15" customHeight="1" x14ac:dyDescent="0.35">
      <c r="A9" s="5">
        <v>3</v>
      </c>
      <c r="B9" s="6" t="s">
        <v>30</v>
      </c>
      <c r="C9" s="5">
        <v>120</v>
      </c>
    </row>
    <row r="10" spans="1:3" s="9" customFormat="1" ht="15" customHeight="1" x14ac:dyDescent="0.35">
      <c r="A10" s="5">
        <v>4</v>
      </c>
      <c r="B10" s="6" t="s">
        <v>31</v>
      </c>
      <c r="C10" s="5">
        <v>160</v>
      </c>
    </row>
    <row r="11" spans="1:3" s="9" customFormat="1" ht="15" customHeight="1" x14ac:dyDescent="0.35">
      <c r="A11" s="5">
        <v>5</v>
      </c>
      <c r="B11" s="6" t="s">
        <v>32</v>
      </c>
      <c r="C11" s="5">
        <v>200</v>
      </c>
    </row>
    <row r="12" spans="1:3" s="9" customFormat="1" ht="15" customHeight="1" x14ac:dyDescent="0.35">
      <c r="A12" s="5">
        <v>6</v>
      </c>
      <c r="B12" s="6" t="s">
        <v>33</v>
      </c>
      <c r="C12" s="5">
        <v>240</v>
      </c>
    </row>
    <row r="16" spans="1:3" ht="30" customHeight="1" x14ac:dyDescent="0.25">
      <c r="A16" s="45" t="s">
        <v>66</v>
      </c>
      <c r="B16" s="46"/>
      <c r="C16" s="12" t="s">
        <v>94</v>
      </c>
    </row>
    <row r="17" spans="1:3" x14ac:dyDescent="0.25">
      <c r="A17" s="10" t="s">
        <v>26</v>
      </c>
      <c r="B17" s="10" t="s">
        <v>2</v>
      </c>
      <c r="C17" s="10" t="s">
        <v>27</v>
      </c>
    </row>
    <row r="18" spans="1:3" s="9" customFormat="1" ht="15" customHeight="1" x14ac:dyDescent="0.35">
      <c r="A18" s="5">
        <v>1</v>
      </c>
      <c r="B18" s="6" t="s">
        <v>34</v>
      </c>
      <c r="C18" s="5">
        <v>42</v>
      </c>
    </row>
    <row r="19" spans="1:3" s="9" customFormat="1" ht="15" customHeight="1" x14ac:dyDescent="0.35">
      <c r="A19" s="5">
        <v>2</v>
      </c>
      <c r="B19" s="6" t="s">
        <v>37</v>
      </c>
      <c r="C19" s="5">
        <v>84</v>
      </c>
    </row>
    <row r="20" spans="1:3" s="9" customFormat="1" ht="15" customHeight="1" x14ac:dyDescent="0.35">
      <c r="A20" s="5">
        <v>3</v>
      </c>
      <c r="B20" s="6" t="s">
        <v>35</v>
      </c>
      <c r="C20" s="5">
        <v>126</v>
      </c>
    </row>
    <row r="21" spans="1:3" s="9" customFormat="1" ht="15" customHeight="1" x14ac:dyDescent="0.35">
      <c r="A21" s="5">
        <v>4</v>
      </c>
      <c r="B21" s="6" t="s">
        <v>36</v>
      </c>
      <c r="C21" s="5">
        <v>168</v>
      </c>
    </row>
    <row r="22" spans="1:3" s="9" customFormat="1" ht="15" customHeight="1" x14ac:dyDescent="0.35">
      <c r="A22" s="5">
        <v>5</v>
      </c>
      <c r="B22" s="6" t="s">
        <v>64</v>
      </c>
      <c r="C22" s="5">
        <v>210</v>
      </c>
    </row>
    <row r="26" spans="1:3" ht="31.5" customHeight="1" x14ac:dyDescent="0.25">
      <c r="A26" s="44" t="s">
        <v>72</v>
      </c>
      <c r="B26" s="44"/>
      <c r="C26" s="12" t="s">
        <v>75</v>
      </c>
    </row>
    <row r="27" spans="1:3" x14ac:dyDescent="0.25">
      <c r="A27" s="10" t="s">
        <v>26</v>
      </c>
      <c r="B27" s="10" t="s">
        <v>4</v>
      </c>
      <c r="C27" s="10" t="s">
        <v>27</v>
      </c>
    </row>
    <row r="28" spans="1:3" ht="43" customHeight="1" x14ac:dyDescent="0.25">
      <c r="A28" s="5">
        <v>1</v>
      </c>
      <c r="B28" s="13" t="s">
        <v>59</v>
      </c>
      <c r="C28" s="5">
        <v>40</v>
      </c>
    </row>
    <row r="29" spans="1:3" ht="43" customHeight="1" x14ac:dyDescent="0.25">
      <c r="A29" s="5">
        <v>2</v>
      </c>
      <c r="B29" s="13" t="s">
        <v>60</v>
      </c>
      <c r="C29" s="5">
        <v>80</v>
      </c>
    </row>
    <row r="30" spans="1:3" ht="43" customHeight="1" x14ac:dyDescent="0.25">
      <c r="A30" s="5">
        <v>3</v>
      </c>
      <c r="B30" s="13" t="s">
        <v>61</v>
      </c>
      <c r="C30" s="5">
        <v>120</v>
      </c>
    </row>
    <row r="31" spans="1:3" ht="43" customHeight="1" x14ac:dyDescent="0.25">
      <c r="A31" s="5">
        <v>4</v>
      </c>
      <c r="B31" s="13" t="s">
        <v>62</v>
      </c>
      <c r="C31" s="5">
        <v>160</v>
      </c>
    </row>
    <row r="32" spans="1:3" ht="43" customHeight="1" x14ac:dyDescent="0.25">
      <c r="A32" s="5">
        <v>5</v>
      </c>
      <c r="B32" s="13" t="s">
        <v>63</v>
      </c>
      <c r="C32" s="5">
        <v>200</v>
      </c>
    </row>
    <row r="36" spans="1:3" ht="32" customHeight="1" x14ac:dyDescent="0.25">
      <c r="A36" s="44" t="s">
        <v>76</v>
      </c>
      <c r="B36" s="44"/>
      <c r="C36" s="12" t="s">
        <v>75</v>
      </c>
    </row>
    <row r="37" spans="1:3" x14ac:dyDescent="0.25">
      <c r="A37" s="10" t="s">
        <v>26</v>
      </c>
      <c r="B37" s="10" t="s">
        <v>73</v>
      </c>
      <c r="C37" s="10" t="s">
        <v>27</v>
      </c>
    </row>
    <row r="38" spans="1:3" ht="25" customHeight="1" x14ac:dyDescent="0.25">
      <c r="A38" s="5">
        <v>1</v>
      </c>
      <c r="B38" s="13"/>
      <c r="C38" s="5"/>
    </row>
    <row r="39" spans="1:3" ht="25" customHeight="1" x14ac:dyDescent="0.25">
      <c r="A39" s="5">
        <v>2</v>
      </c>
      <c r="B39" s="13"/>
      <c r="C39" s="5"/>
    </row>
    <row r="40" spans="1:3" ht="25" customHeight="1" x14ac:dyDescent="0.25">
      <c r="A40" s="5">
        <v>3</v>
      </c>
      <c r="B40" s="13"/>
      <c r="C40" s="5"/>
    </row>
    <row r="41" spans="1:3" ht="25" customHeight="1" x14ac:dyDescent="0.25">
      <c r="A41" s="5">
        <v>4</v>
      </c>
      <c r="B41" s="13"/>
      <c r="C41" s="5"/>
    </row>
    <row r="42" spans="1:3" ht="25" customHeight="1" x14ac:dyDescent="0.25">
      <c r="A42" s="5">
        <v>5</v>
      </c>
      <c r="B42" s="13"/>
      <c r="C42" s="5"/>
    </row>
    <row r="46" spans="1:3" ht="31.5" customHeight="1" x14ac:dyDescent="0.25">
      <c r="A46" s="44" t="s">
        <v>77</v>
      </c>
      <c r="B46" s="44"/>
      <c r="C46" s="12" t="s">
        <v>78</v>
      </c>
    </row>
    <row r="47" spans="1:3" x14ac:dyDescent="0.25">
      <c r="A47" s="10" t="s">
        <v>26</v>
      </c>
      <c r="B47" s="10" t="s">
        <v>74</v>
      </c>
      <c r="C47" s="10" t="s">
        <v>27</v>
      </c>
    </row>
    <row r="48" spans="1:3" ht="25" customHeight="1" x14ac:dyDescent="0.25">
      <c r="A48" s="5">
        <v>1</v>
      </c>
      <c r="B48" s="13"/>
      <c r="C48" s="5"/>
    </row>
    <row r="49" spans="1:3" ht="25" customHeight="1" x14ac:dyDescent="0.25">
      <c r="A49" s="5">
        <v>2</v>
      </c>
      <c r="B49" s="13"/>
      <c r="C49" s="5"/>
    </row>
    <row r="50" spans="1:3" ht="25" customHeight="1" x14ac:dyDescent="0.25">
      <c r="A50" s="5">
        <v>3</v>
      </c>
      <c r="B50" s="13"/>
      <c r="C50" s="5"/>
    </row>
    <row r="51" spans="1:3" ht="25" customHeight="1" x14ac:dyDescent="0.25">
      <c r="A51" s="5">
        <v>4</v>
      </c>
      <c r="B51" s="13"/>
      <c r="C51" s="5"/>
    </row>
    <row r="52" spans="1:3" ht="25" customHeight="1" x14ac:dyDescent="0.25">
      <c r="A52" s="5">
        <v>5</v>
      </c>
      <c r="B52" s="13"/>
      <c r="C52" s="5"/>
    </row>
  </sheetData>
  <mergeCells count="6">
    <mergeCell ref="A46:B46"/>
    <mergeCell ref="A2:C2"/>
    <mergeCell ref="A26:B26"/>
    <mergeCell ref="A5:B5"/>
    <mergeCell ref="A16:B16"/>
    <mergeCell ref="A36:B3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94EF-358F-44C5-B19D-6264B1666B05}">
  <dimension ref="A2:Q38"/>
  <sheetViews>
    <sheetView showGridLines="0" zoomScaleNormal="100" workbookViewId="0">
      <pane ySplit="6" topLeftCell="A7" activePane="bottomLeft" state="frozen"/>
      <selection pane="bottomLeft" activeCell="M12" sqref="M12"/>
    </sheetView>
  </sheetViews>
  <sheetFormatPr baseColWidth="10" defaultRowHeight="12.5" x14ac:dyDescent="0.25"/>
  <cols>
    <col min="1" max="1" width="3.90625" style="1" customWidth="1"/>
    <col min="2" max="2" width="12.6328125" style="1" customWidth="1"/>
    <col min="3" max="3" width="27.36328125" style="1" customWidth="1"/>
    <col min="4" max="8" width="13.6328125" style="1" customWidth="1"/>
    <col min="9" max="11" width="10.90625" style="1"/>
    <col min="12" max="12" width="15" style="1" customWidth="1"/>
    <col min="13" max="14" width="10.90625" style="1"/>
    <col min="15" max="15" width="14.1796875" style="1" customWidth="1"/>
    <col min="16" max="16" width="13.08984375" style="1" customWidth="1"/>
    <col min="17" max="17" width="23.08984375" style="1" customWidth="1"/>
    <col min="18" max="16384" width="10.90625" style="1"/>
  </cols>
  <sheetData>
    <row r="2" spans="1:17" ht="13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4" spans="1:17" x14ac:dyDescent="0.25">
      <c r="A4" s="2"/>
      <c r="B4" s="2"/>
      <c r="C4" s="2"/>
      <c r="D4" s="65" t="s">
        <v>5</v>
      </c>
      <c r="E4" s="65"/>
      <c r="F4" s="65"/>
      <c r="G4" s="65"/>
      <c r="H4" s="65"/>
      <c r="I4" s="65"/>
      <c r="J4" s="64" t="s">
        <v>46</v>
      </c>
      <c r="K4" s="64"/>
      <c r="L4" s="64"/>
      <c r="M4" s="67" t="s">
        <v>47</v>
      </c>
      <c r="N4" s="67"/>
      <c r="O4" s="67"/>
      <c r="P4" s="27"/>
    </row>
    <row r="5" spans="1:17" ht="23" x14ac:dyDescent="0.25">
      <c r="A5" s="61" t="s">
        <v>1</v>
      </c>
      <c r="B5" s="61" t="s">
        <v>53</v>
      </c>
      <c r="C5" s="68" t="s">
        <v>16</v>
      </c>
      <c r="D5" s="3" t="s">
        <v>3</v>
      </c>
      <c r="E5" s="3" t="s">
        <v>2</v>
      </c>
      <c r="F5" s="3" t="s">
        <v>38</v>
      </c>
      <c r="G5" s="3" t="s">
        <v>73</v>
      </c>
      <c r="H5" s="3" t="s">
        <v>74</v>
      </c>
      <c r="I5" s="22" t="s">
        <v>40</v>
      </c>
      <c r="J5" s="63" t="s">
        <v>48</v>
      </c>
      <c r="K5" s="54" t="s">
        <v>39</v>
      </c>
      <c r="L5" s="54" t="s">
        <v>49</v>
      </c>
      <c r="M5" s="66" t="s">
        <v>51</v>
      </c>
      <c r="N5" s="54" t="s">
        <v>39</v>
      </c>
      <c r="O5" s="54" t="s">
        <v>50</v>
      </c>
      <c r="P5" s="56" t="s">
        <v>68</v>
      </c>
      <c r="Q5" s="54" t="s">
        <v>67</v>
      </c>
    </row>
    <row r="6" spans="1:17" x14ac:dyDescent="0.25">
      <c r="A6" s="62"/>
      <c r="B6" s="62"/>
      <c r="C6" s="69"/>
      <c r="D6" s="4">
        <v>240</v>
      </c>
      <c r="E6" s="4">
        <v>210</v>
      </c>
      <c r="F6" s="4">
        <v>200</v>
      </c>
      <c r="G6" s="4">
        <v>200</v>
      </c>
      <c r="H6" s="4">
        <v>150</v>
      </c>
      <c r="I6" s="23">
        <f>SUM(D6:H6)</f>
        <v>1000</v>
      </c>
      <c r="J6" s="63"/>
      <c r="K6" s="54"/>
      <c r="L6" s="54"/>
      <c r="M6" s="66"/>
      <c r="N6" s="54"/>
      <c r="O6" s="54"/>
      <c r="P6" s="57"/>
      <c r="Q6" s="54"/>
    </row>
    <row r="7" spans="1:17" s="8" customFormat="1" ht="20" customHeight="1" x14ac:dyDescent="0.35">
      <c r="A7" s="5" t="s">
        <v>6</v>
      </c>
      <c r="B7" s="5" t="s">
        <v>54</v>
      </c>
      <c r="C7" s="6" t="s">
        <v>17</v>
      </c>
      <c r="D7" s="7">
        <v>240</v>
      </c>
      <c r="E7" s="7">
        <v>210</v>
      </c>
      <c r="F7" s="7">
        <v>200</v>
      </c>
      <c r="G7" s="7"/>
      <c r="H7" s="7"/>
      <c r="I7" s="7">
        <f>SUM(D7:H7)</f>
        <v>650</v>
      </c>
      <c r="J7" s="25">
        <v>8000</v>
      </c>
      <c r="K7" s="14">
        <f>J8/I8</f>
        <v>12.307692307692308</v>
      </c>
      <c r="L7" s="18">
        <f>I7*K7</f>
        <v>8000</v>
      </c>
      <c r="M7" s="24">
        <v>12000</v>
      </c>
      <c r="N7" s="14">
        <f>M8/I8</f>
        <v>18.46153846153846</v>
      </c>
      <c r="O7" s="17">
        <f>I7*N7</f>
        <v>11999.999999999998</v>
      </c>
      <c r="P7" s="28"/>
      <c r="Q7" s="6"/>
    </row>
    <row r="8" spans="1:17" s="8" customFormat="1" ht="20" customHeight="1" x14ac:dyDescent="0.35">
      <c r="A8" s="15"/>
      <c r="B8" s="16"/>
      <c r="C8" s="16"/>
      <c r="D8" s="16"/>
      <c r="E8" s="16"/>
      <c r="F8" s="16"/>
      <c r="G8" s="16"/>
      <c r="H8" s="16"/>
      <c r="I8" s="19">
        <f>SUM(I7)</f>
        <v>650</v>
      </c>
      <c r="J8" s="26">
        <f>SUM(J7)</f>
        <v>8000</v>
      </c>
      <c r="K8" s="20"/>
      <c r="L8" s="19"/>
      <c r="M8" s="19">
        <f>SUM(M7)</f>
        <v>12000</v>
      </c>
      <c r="N8" s="21"/>
      <c r="O8" s="21"/>
      <c r="P8" s="21"/>
      <c r="Q8" s="21"/>
    </row>
    <row r="9" spans="1:17" s="8" customFormat="1" ht="20" customHeight="1" x14ac:dyDescent="0.35">
      <c r="A9" s="5" t="s">
        <v>7</v>
      </c>
      <c r="B9" s="52" t="s">
        <v>79</v>
      </c>
      <c r="C9" s="33" t="s">
        <v>80</v>
      </c>
      <c r="D9" s="6">
        <v>240</v>
      </c>
      <c r="E9" s="6">
        <v>168</v>
      </c>
      <c r="F9" s="6">
        <v>200</v>
      </c>
      <c r="G9" s="6"/>
      <c r="H9" s="6"/>
      <c r="I9" s="7">
        <f>SUM(D9:H9)</f>
        <v>608</v>
      </c>
      <c r="J9" s="25">
        <v>4500</v>
      </c>
      <c r="K9" s="47">
        <f>J11/I11</f>
        <v>7.4829931972789119</v>
      </c>
      <c r="L9" s="37">
        <f>I9*K9</f>
        <v>4549.6598639455788</v>
      </c>
      <c r="M9" s="24">
        <v>4600</v>
      </c>
      <c r="N9" s="47">
        <f>M11/I11</f>
        <v>7.6530612244897958</v>
      </c>
      <c r="O9" s="17">
        <f>I9*N9</f>
        <v>4653.0612244897957</v>
      </c>
      <c r="P9" s="28"/>
      <c r="Q9" s="6"/>
    </row>
    <row r="10" spans="1:17" s="8" customFormat="1" ht="20" customHeight="1" x14ac:dyDescent="0.35">
      <c r="A10" s="5" t="s">
        <v>8</v>
      </c>
      <c r="B10" s="53"/>
      <c r="C10" s="33" t="s">
        <v>81</v>
      </c>
      <c r="D10" s="6">
        <v>240</v>
      </c>
      <c r="E10" s="6">
        <v>168</v>
      </c>
      <c r="F10" s="6">
        <v>160</v>
      </c>
      <c r="G10" s="6"/>
      <c r="H10" s="6"/>
      <c r="I10" s="7">
        <f>SUM(D10:H10)</f>
        <v>568</v>
      </c>
      <c r="J10" s="25">
        <v>4300</v>
      </c>
      <c r="K10" s="48"/>
      <c r="L10" s="37">
        <f>I10*K9</f>
        <v>4250.3401360544221</v>
      </c>
      <c r="M10" s="24">
        <v>4400</v>
      </c>
      <c r="N10" s="48"/>
      <c r="O10" s="17">
        <f>I10*N9</f>
        <v>4346.9387755102043</v>
      </c>
      <c r="P10" s="28"/>
      <c r="Q10" s="6"/>
    </row>
    <row r="11" spans="1:17" s="8" customFormat="1" ht="20" customHeight="1" x14ac:dyDescent="0.35">
      <c r="A11" s="15"/>
      <c r="B11" s="16"/>
      <c r="C11" s="16"/>
      <c r="D11" s="16"/>
      <c r="E11" s="16"/>
      <c r="F11" s="16"/>
      <c r="G11" s="16"/>
      <c r="H11" s="16"/>
      <c r="I11" s="19">
        <f>SUM(I9:I10)</f>
        <v>1176</v>
      </c>
      <c r="J11" s="26">
        <f>SUM(J9:J10)</f>
        <v>8800</v>
      </c>
      <c r="K11" s="20"/>
      <c r="L11" s="19"/>
      <c r="M11" s="19">
        <f>SUM(M9:M10)</f>
        <v>9000</v>
      </c>
      <c r="N11" s="21"/>
      <c r="O11" s="21"/>
      <c r="P11" s="21"/>
      <c r="Q11" s="21"/>
    </row>
    <row r="12" spans="1:17" s="8" customFormat="1" ht="20" customHeight="1" x14ac:dyDescent="0.35">
      <c r="A12" s="5" t="s">
        <v>9</v>
      </c>
      <c r="B12" s="52" t="s">
        <v>55</v>
      </c>
      <c r="C12" s="6" t="s">
        <v>18</v>
      </c>
      <c r="D12" s="7">
        <v>240</v>
      </c>
      <c r="E12" s="7">
        <v>168</v>
      </c>
      <c r="F12" s="6">
        <v>160</v>
      </c>
      <c r="G12" s="6"/>
      <c r="H12" s="6"/>
      <c r="I12" s="6">
        <f>SUM(D12:H12)</f>
        <v>568</v>
      </c>
      <c r="J12" s="25">
        <v>3800</v>
      </c>
      <c r="K12" s="47">
        <f>J15/I15</f>
        <v>7.1600481347773766</v>
      </c>
      <c r="L12" s="17">
        <f>I12*K12</f>
        <v>4066.9073405535501</v>
      </c>
      <c r="M12" s="24">
        <v>3700</v>
      </c>
      <c r="N12" s="47">
        <f>M15/I15</f>
        <v>7.0397111913357397</v>
      </c>
      <c r="O12" s="17">
        <f>I12*N12</f>
        <v>3998.5559566787001</v>
      </c>
      <c r="P12" s="28"/>
      <c r="Q12" s="6"/>
    </row>
    <row r="13" spans="1:17" s="8" customFormat="1" ht="20" customHeight="1" x14ac:dyDescent="0.35">
      <c r="A13" s="5" t="s">
        <v>10</v>
      </c>
      <c r="B13" s="58"/>
      <c r="C13" s="6" t="s">
        <v>19</v>
      </c>
      <c r="D13" s="7">
        <v>240</v>
      </c>
      <c r="E13" s="7">
        <v>126</v>
      </c>
      <c r="F13" s="6">
        <v>160</v>
      </c>
      <c r="G13" s="6"/>
      <c r="H13" s="6"/>
      <c r="I13" s="6">
        <f t="shared" ref="I13:I14" si="0">SUM(D13:H13)</f>
        <v>526</v>
      </c>
      <c r="J13" s="25">
        <v>4100</v>
      </c>
      <c r="K13" s="55"/>
      <c r="L13" s="17">
        <f>I13*K12</f>
        <v>3766.1853188928999</v>
      </c>
      <c r="M13" s="24">
        <v>4000</v>
      </c>
      <c r="N13" s="55"/>
      <c r="O13" s="17">
        <f>I13*N12</f>
        <v>3702.8880866425993</v>
      </c>
      <c r="P13" s="28"/>
      <c r="Q13" s="6"/>
    </row>
    <row r="14" spans="1:17" s="8" customFormat="1" ht="20" customHeight="1" x14ac:dyDescent="0.35">
      <c r="A14" s="5" t="s">
        <v>11</v>
      </c>
      <c r="B14" s="53"/>
      <c r="C14" s="6" t="s">
        <v>20</v>
      </c>
      <c r="D14" s="7">
        <v>240</v>
      </c>
      <c r="E14" s="7">
        <v>168</v>
      </c>
      <c r="F14" s="6">
        <v>160</v>
      </c>
      <c r="G14" s="6"/>
      <c r="H14" s="6"/>
      <c r="I14" s="6">
        <f t="shared" si="0"/>
        <v>568</v>
      </c>
      <c r="J14" s="25">
        <v>4000</v>
      </c>
      <c r="K14" s="48"/>
      <c r="L14" s="17">
        <f>I14*K12</f>
        <v>4066.9073405535501</v>
      </c>
      <c r="M14" s="24">
        <v>4000</v>
      </c>
      <c r="N14" s="48"/>
      <c r="O14" s="17">
        <f>I14*N12</f>
        <v>3998.5559566787001</v>
      </c>
      <c r="P14" s="28"/>
      <c r="Q14" s="6"/>
    </row>
    <row r="15" spans="1:17" s="8" customFormat="1" ht="20" customHeight="1" x14ac:dyDescent="0.35">
      <c r="A15" s="15"/>
      <c r="B15" s="16"/>
      <c r="C15" s="16"/>
      <c r="D15" s="16"/>
      <c r="E15" s="16"/>
      <c r="F15" s="16"/>
      <c r="G15" s="16"/>
      <c r="H15" s="16"/>
      <c r="I15" s="19">
        <f>SUM(I12:I14)</f>
        <v>1662</v>
      </c>
      <c r="J15" s="26">
        <f>SUM(J12:J14)</f>
        <v>11900</v>
      </c>
      <c r="K15" s="19"/>
      <c r="L15" s="19"/>
      <c r="M15" s="19">
        <f>SUM(M12:M14)</f>
        <v>11700</v>
      </c>
      <c r="N15" s="21"/>
      <c r="O15" s="21"/>
      <c r="P15" s="21"/>
      <c r="Q15" s="21"/>
    </row>
    <row r="16" spans="1:17" s="8" customFormat="1" ht="20" customHeight="1" x14ac:dyDescent="0.35">
      <c r="A16" s="5" t="s">
        <v>12</v>
      </c>
      <c r="B16" s="52" t="s">
        <v>56</v>
      </c>
      <c r="C16" s="6" t="s">
        <v>21</v>
      </c>
      <c r="D16" s="6">
        <v>200</v>
      </c>
      <c r="E16" s="6">
        <v>168</v>
      </c>
      <c r="F16" s="6">
        <v>160</v>
      </c>
      <c r="G16" s="6"/>
      <c r="H16" s="6"/>
      <c r="I16" s="6">
        <f>SUM(D16:H16)</f>
        <v>528</v>
      </c>
      <c r="J16" s="25">
        <v>2800</v>
      </c>
      <c r="K16" s="47">
        <f>J20/I20</f>
        <v>5.734190782422294</v>
      </c>
      <c r="L16" s="17">
        <f>I16*K16</f>
        <v>3027.6527331189714</v>
      </c>
      <c r="M16" s="24">
        <v>2900</v>
      </c>
      <c r="N16" s="47">
        <f>M20/I20</f>
        <v>5.894962486602358</v>
      </c>
      <c r="O16" s="17">
        <f>I16*N16</f>
        <v>3112.5401929260452</v>
      </c>
      <c r="P16" s="28"/>
      <c r="Q16" s="6"/>
    </row>
    <row r="17" spans="1:17" s="8" customFormat="1" ht="20" customHeight="1" x14ac:dyDescent="0.35">
      <c r="A17" s="5" t="s">
        <v>13</v>
      </c>
      <c r="B17" s="58"/>
      <c r="C17" s="6" t="s">
        <v>22</v>
      </c>
      <c r="D17" s="6">
        <v>200</v>
      </c>
      <c r="E17" s="6">
        <v>126</v>
      </c>
      <c r="F17" s="6">
        <v>120</v>
      </c>
      <c r="G17" s="6"/>
      <c r="H17" s="6"/>
      <c r="I17" s="6">
        <f t="shared" ref="I17:I19" si="1">SUM(D17:H17)</f>
        <v>446</v>
      </c>
      <c r="J17" s="25">
        <v>2800</v>
      </c>
      <c r="K17" s="55"/>
      <c r="L17" s="17">
        <f>I17*K16</f>
        <v>2557.449088960343</v>
      </c>
      <c r="M17" s="24">
        <v>2900</v>
      </c>
      <c r="N17" s="55"/>
      <c r="O17" s="17">
        <f>I17*N16</f>
        <v>2629.1532690246518</v>
      </c>
      <c r="P17" s="28"/>
      <c r="Q17" s="6"/>
    </row>
    <row r="18" spans="1:17" s="8" customFormat="1" ht="20" customHeight="1" x14ac:dyDescent="0.35">
      <c r="A18" s="5" t="s">
        <v>14</v>
      </c>
      <c r="B18" s="58"/>
      <c r="C18" s="6" t="s">
        <v>23</v>
      </c>
      <c r="D18" s="6">
        <v>200</v>
      </c>
      <c r="E18" s="6">
        <v>126</v>
      </c>
      <c r="F18" s="6">
        <v>120</v>
      </c>
      <c r="G18" s="6"/>
      <c r="H18" s="6"/>
      <c r="I18" s="6">
        <f t="shared" si="1"/>
        <v>446</v>
      </c>
      <c r="J18" s="25">
        <v>2600</v>
      </c>
      <c r="K18" s="55"/>
      <c r="L18" s="17">
        <f>I18*K16</f>
        <v>2557.449088960343</v>
      </c>
      <c r="M18" s="24">
        <v>2800</v>
      </c>
      <c r="N18" s="55"/>
      <c r="O18" s="17">
        <f>I18*N16</f>
        <v>2629.1532690246518</v>
      </c>
      <c r="P18" s="28"/>
      <c r="Q18" s="6"/>
    </row>
    <row r="19" spans="1:17" s="8" customFormat="1" ht="20" customHeight="1" x14ac:dyDescent="0.35">
      <c r="A19" s="5" t="s">
        <v>15</v>
      </c>
      <c r="B19" s="53"/>
      <c r="C19" s="6" t="s">
        <v>52</v>
      </c>
      <c r="D19" s="6">
        <v>200</v>
      </c>
      <c r="E19" s="6">
        <v>126</v>
      </c>
      <c r="F19" s="6">
        <v>120</v>
      </c>
      <c r="G19" s="6"/>
      <c r="H19" s="6"/>
      <c r="I19" s="6">
        <f t="shared" si="1"/>
        <v>446</v>
      </c>
      <c r="J19" s="25">
        <v>2500</v>
      </c>
      <c r="K19" s="48"/>
      <c r="L19" s="17">
        <f>I19*K16</f>
        <v>2557.449088960343</v>
      </c>
      <c r="M19" s="24">
        <v>2400</v>
      </c>
      <c r="N19" s="48"/>
      <c r="O19" s="17">
        <f>I19*N16</f>
        <v>2629.1532690246518</v>
      </c>
      <c r="P19" s="28"/>
      <c r="Q19" s="6"/>
    </row>
    <row r="20" spans="1:17" s="8" customFormat="1" ht="20" customHeight="1" x14ac:dyDescent="0.35">
      <c r="A20" s="15"/>
      <c r="B20" s="16"/>
      <c r="C20" s="16"/>
      <c r="D20" s="16"/>
      <c r="E20" s="16"/>
      <c r="F20" s="16"/>
      <c r="G20" s="16"/>
      <c r="H20" s="16"/>
      <c r="I20" s="19">
        <f>SUM(I16:I19)</f>
        <v>1866</v>
      </c>
      <c r="J20" s="26">
        <f>SUM(J16:J19)</f>
        <v>10700</v>
      </c>
      <c r="K20" s="19"/>
      <c r="L20" s="19"/>
      <c r="M20" s="19">
        <f>SUM(M16:M19)</f>
        <v>11000</v>
      </c>
      <c r="N20" s="21"/>
      <c r="O20" s="21"/>
      <c r="P20" s="21"/>
      <c r="Q20" s="21"/>
    </row>
    <row r="21" spans="1:17" s="8" customFormat="1" ht="20" customHeight="1" x14ac:dyDescent="0.35">
      <c r="A21" s="5" t="s">
        <v>42</v>
      </c>
      <c r="B21" s="52" t="s">
        <v>82</v>
      </c>
      <c r="C21" s="6" t="s">
        <v>95</v>
      </c>
      <c r="D21" s="6">
        <v>200</v>
      </c>
      <c r="E21" s="6">
        <v>126</v>
      </c>
      <c r="F21" s="6">
        <v>120</v>
      </c>
      <c r="G21" s="36"/>
      <c r="H21" s="36"/>
      <c r="I21" s="6">
        <f>SUM(D21:H21)</f>
        <v>446</v>
      </c>
      <c r="J21" s="25">
        <v>1800</v>
      </c>
      <c r="K21" s="47">
        <f>J23/I23</f>
        <v>4.5454545454545459</v>
      </c>
      <c r="L21" s="17">
        <f>I21*K21</f>
        <v>2027.2727272727275</v>
      </c>
      <c r="M21" s="24">
        <v>1850</v>
      </c>
      <c r="N21" s="47">
        <f>M23/I23</f>
        <v>4.4805194805194803</v>
      </c>
      <c r="O21" s="17">
        <f>I21*N21</f>
        <v>1998.3116883116882</v>
      </c>
      <c r="P21" s="28"/>
      <c r="Q21" s="6"/>
    </row>
    <row r="22" spans="1:17" s="8" customFormat="1" ht="20" customHeight="1" x14ac:dyDescent="0.35">
      <c r="A22" s="5" t="s">
        <v>43</v>
      </c>
      <c r="B22" s="53"/>
      <c r="C22" s="6" t="s">
        <v>98</v>
      </c>
      <c r="D22" s="6">
        <v>160</v>
      </c>
      <c r="E22" s="6">
        <v>84</v>
      </c>
      <c r="F22" s="6">
        <v>80</v>
      </c>
      <c r="G22" s="36"/>
      <c r="H22" s="36"/>
      <c r="I22" s="6">
        <f>SUM(D22:H22)</f>
        <v>324</v>
      </c>
      <c r="J22" s="25">
        <v>1700</v>
      </c>
      <c r="K22" s="48"/>
      <c r="L22" s="17">
        <f>I22*K21</f>
        <v>1472.7272727272727</v>
      </c>
      <c r="M22" s="24">
        <v>1600</v>
      </c>
      <c r="N22" s="48"/>
      <c r="O22" s="17">
        <f>I22*N21</f>
        <v>1451.6883116883116</v>
      </c>
      <c r="P22" s="28"/>
      <c r="Q22" s="6"/>
    </row>
    <row r="23" spans="1:17" s="8" customFormat="1" ht="20" customHeight="1" x14ac:dyDescent="0.35">
      <c r="A23" s="49"/>
      <c r="B23" s="50"/>
      <c r="C23" s="50"/>
      <c r="D23" s="50"/>
      <c r="E23" s="50"/>
      <c r="F23" s="50"/>
      <c r="G23" s="50"/>
      <c r="H23" s="51"/>
      <c r="I23" s="19">
        <f>SUM(I21:I22)</f>
        <v>770</v>
      </c>
      <c r="J23" s="26">
        <f>SUM(J21:J22)</f>
        <v>3500</v>
      </c>
      <c r="K23" s="34"/>
      <c r="L23" s="19"/>
      <c r="M23" s="19">
        <f>SUM(M21:M22)</f>
        <v>3450</v>
      </c>
      <c r="N23" s="35"/>
      <c r="O23" s="21"/>
      <c r="P23" s="21"/>
      <c r="Q23" s="21"/>
    </row>
    <row r="24" spans="1:17" s="8" customFormat="1" ht="20" customHeight="1" x14ac:dyDescent="0.35">
      <c r="A24" s="5" t="s">
        <v>84</v>
      </c>
      <c r="B24" s="52" t="s">
        <v>83</v>
      </c>
      <c r="C24" s="6" t="s">
        <v>96</v>
      </c>
      <c r="D24" s="6">
        <v>160</v>
      </c>
      <c r="E24" s="6">
        <v>84</v>
      </c>
      <c r="F24" s="6">
        <v>120</v>
      </c>
      <c r="G24" s="36"/>
      <c r="H24" s="36"/>
      <c r="I24" s="6">
        <f>SUM(D24:H24)</f>
        <v>364</v>
      </c>
      <c r="J24" s="25">
        <v>1200</v>
      </c>
      <c r="K24" s="47">
        <f>J26/I26</f>
        <v>3.3766233766233764</v>
      </c>
      <c r="L24" s="17">
        <f>I24*K24</f>
        <v>1229.090909090909</v>
      </c>
      <c r="M24" s="24">
        <v>1100</v>
      </c>
      <c r="N24" s="47">
        <f>M26/I26</f>
        <v>3.2467532467532467</v>
      </c>
      <c r="O24" s="17">
        <f>I24*N24</f>
        <v>1181.8181818181818</v>
      </c>
      <c r="P24" s="28"/>
      <c r="Q24" s="6"/>
    </row>
    <row r="25" spans="1:17" s="8" customFormat="1" ht="20" customHeight="1" x14ac:dyDescent="0.35">
      <c r="A25" s="5" t="s">
        <v>85</v>
      </c>
      <c r="B25" s="53"/>
      <c r="C25" s="6" t="s">
        <v>97</v>
      </c>
      <c r="D25" s="6">
        <v>160</v>
      </c>
      <c r="E25" s="6">
        <v>126</v>
      </c>
      <c r="F25" s="6">
        <v>120</v>
      </c>
      <c r="G25" s="36"/>
      <c r="H25" s="36"/>
      <c r="I25" s="6">
        <f>SUM(D25:H25)</f>
        <v>406</v>
      </c>
      <c r="J25" s="25">
        <v>1400</v>
      </c>
      <c r="K25" s="48"/>
      <c r="L25" s="17">
        <f>I25*K24</f>
        <v>1370.9090909090908</v>
      </c>
      <c r="M25" s="24">
        <v>1400</v>
      </c>
      <c r="N25" s="48"/>
      <c r="O25" s="17">
        <f>I25*N24</f>
        <v>1318.1818181818182</v>
      </c>
      <c r="P25" s="28"/>
      <c r="Q25" s="6"/>
    </row>
    <row r="26" spans="1:17" s="8" customFormat="1" ht="20" customHeight="1" x14ac:dyDescent="0.35">
      <c r="A26" s="49"/>
      <c r="B26" s="50"/>
      <c r="C26" s="50"/>
      <c r="D26" s="50"/>
      <c r="E26" s="50"/>
      <c r="F26" s="50"/>
      <c r="G26" s="50"/>
      <c r="H26" s="51"/>
      <c r="I26" s="19">
        <f>SUM(I24:I25)</f>
        <v>770</v>
      </c>
      <c r="J26" s="26">
        <f>SUM(J24:J25)</f>
        <v>2600</v>
      </c>
      <c r="K26" s="34"/>
      <c r="L26" s="19"/>
      <c r="M26" s="19">
        <f>SUM(M24:M25)</f>
        <v>2500</v>
      </c>
      <c r="N26" s="35"/>
      <c r="O26" s="21"/>
      <c r="P26" s="21"/>
      <c r="Q26" s="21"/>
    </row>
    <row r="27" spans="1:17" s="8" customFormat="1" ht="20" customHeight="1" x14ac:dyDescent="0.35">
      <c r="A27" s="5" t="s">
        <v>86</v>
      </c>
      <c r="B27" s="52" t="s">
        <v>88</v>
      </c>
      <c r="C27" s="6" t="s">
        <v>99</v>
      </c>
      <c r="D27" s="6">
        <v>200</v>
      </c>
      <c r="E27" s="6">
        <v>126</v>
      </c>
      <c r="F27" s="6">
        <v>120</v>
      </c>
      <c r="G27" s="36"/>
      <c r="H27" s="36"/>
      <c r="I27" s="6">
        <f>SUM(D27:H27)</f>
        <v>446</v>
      </c>
      <c r="J27" s="25">
        <v>950</v>
      </c>
      <c r="K27" s="47">
        <f>J29/I29</f>
        <v>2.1764705882352939</v>
      </c>
      <c r="L27" s="17">
        <f>I27*K27</f>
        <v>970.7058823529411</v>
      </c>
      <c r="M27" s="24">
        <v>1000</v>
      </c>
      <c r="N27" s="47">
        <f>M29/I29</f>
        <v>2.3529411764705883</v>
      </c>
      <c r="O27" s="17">
        <f>I27*N27</f>
        <v>1049.4117647058824</v>
      </c>
      <c r="P27" s="28"/>
      <c r="Q27" s="6"/>
    </row>
    <row r="28" spans="1:17" s="8" customFormat="1" ht="20" customHeight="1" x14ac:dyDescent="0.35">
      <c r="A28" s="5" t="s">
        <v>87</v>
      </c>
      <c r="B28" s="53"/>
      <c r="C28" s="6" t="s">
        <v>100</v>
      </c>
      <c r="D28" s="6">
        <v>200</v>
      </c>
      <c r="E28" s="6">
        <v>84</v>
      </c>
      <c r="F28" s="6">
        <v>120</v>
      </c>
      <c r="G28" s="36"/>
      <c r="H28" s="36"/>
      <c r="I28" s="6">
        <f>SUM(D28:H28)</f>
        <v>404</v>
      </c>
      <c r="J28" s="25">
        <v>900</v>
      </c>
      <c r="K28" s="48"/>
      <c r="L28" s="17">
        <f>I28*K27</f>
        <v>879.29411764705878</v>
      </c>
      <c r="M28" s="24">
        <v>1000</v>
      </c>
      <c r="N28" s="48"/>
      <c r="O28" s="17">
        <f>I28*N27</f>
        <v>950.58823529411768</v>
      </c>
      <c r="P28" s="28"/>
      <c r="Q28" s="6"/>
    </row>
    <row r="29" spans="1:17" s="8" customFormat="1" ht="20" customHeight="1" x14ac:dyDescent="0.35">
      <c r="A29" s="49"/>
      <c r="B29" s="50"/>
      <c r="C29" s="50"/>
      <c r="D29" s="50"/>
      <c r="E29" s="50"/>
      <c r="F29" s="50"/>
      <c r="G29" s="50"/>
      <c r="H29" s="51"/>
      <c r="I29" s="19">
        <f>SUM(I27:I28)</f>
        <v>850</v>
      </c>
      <c r="J29" s="26">
        <f>SUM(J27:J28)</f>
        <v>1850</v>
      </c>
      <c r="K29" s="34"/>
      <c r="L29" s="19"/>
      <c r="M29" s="19">
        <f>SUM(M27:M28)</f>
        <v>2000</v>
      </c>
      <c r="N29" s="35"/>
      <c r="O29" s="21"/>
      <c r="P29" s="21"/>
      <c r="Q29" s="21"/>
    </row>
    <row r="30" spans="1:17" s="8" customFormat="1" ht="20" customHeight="1" x14ac:dyDescent="0.35">
      <c r="A30" s="5" t="s">
        <v>89</v>
      </c>
      <c r="B30" s="52" t="s">
        <v>57</v>
      </c>
      <c r="C30" s="6" t="s">
        <v>24</v>
      </c>
      <c r="D30" s="6">
        <v>160</v>
      </c>
      <c r="E30" s="6">
        <v>84</v>
      </c>
      <c r="F30" s="6">
        <v>40</v>
      </c>
      <c r="G30" s="6"/>
      <c r="H30" s="6"/>
      <c r="I30" s="6">
        <f>SUM(D30:H30)</f>
        <v>284</v>
      </c>
      <c r="J30" s="25">
        <v>550</v>
      </c>
      <c r="K30" s="47">
        <f>J32/I32</f>
        <v>2.0652173913043477</v>
      </c>
      <c r="L30" s="17">
        <f>I30*K30</f>
        <v>586.52173913043475</v>
      </c>
      <c r="M30" s="24">
        <v>560</v>
      </c>
      <c r="N30" s="47">
        <f>M32/I32</f>
        <v>1.9420289855072463</v>
      </c>
      <c r="O30" s="17">
        <f>I30*N30</f>
        <v>551.536231884058</v>
      </c>
      <c r="P30" s="28"/>
      <c r="Q30" s="6"/>
    </row>
    <row r="31" spans="1:17" s="8" customFormat="1" ht="20" customHeight="1" x14ac:dyDescent="0.35">
      <c r="A31" s="5" t="s">
        <v>90</v>
      </c>
      <c r="B31" s="53"/>
      <c r="C31" s="6" t="s">
        <v>45</v>
      </c>
      <c r="D31" s="6">
        <v>200</v>
      </c>
      <c r="E31" s="6">
        <v>126</v>
      </c>
      <c r="F31" s="6">
        <v>80</v>
      </c>
      <c r="G31" s="6"/>
      <c r="H31" s="6"/>
      <c r="I31" s="6">
        <f>SUM(D31:H31)</f>
        <v>406</v>
      </c>
      <c r="J31" s="25">
        <v>875</v>
      </c>
      <c r="K31" s="48"/>
      <c r="L31" s="17">
        <f>I31*K30</f>
        <v>838.47826086956513</v>
      </c>
      <c r="M31" s="24">
        <v>780</v>
      </c>
      <c r="N31" s="48"/>
      <c r="O31" s="17">
        <f>I31*N30</f>
        <v>788.463768115942</v>
      </c>
      <c r="P31" s="28"/>
      <c r="Q31" s="6"/>
    </row>
    <row r="32" spans="1:17" s="8" customFormat="1" ht="20" customHeight="1" x14ac:dyDescent="0.35">
      <c r="A32" s="15"/>
      <c r="B32" s="16"/>
      <c r="C32" s="16"/>
      <c r="D32" s="16"/>
      <c r="E32" s="16"/>
      <c r="F32" s="16"/>
      <c r="G32" s="16"/>
      <c r="H32" s="16"/>
      <c r="I32" s="19">
        <f>SUM(I30:I31)</f>
        <v>690</v>
      </c>
      <c r="J32" s="26">
        <f>SUM(J30:J31)</f>
        <v>1425</v>
      </c>
      <c r="K32" s="19"/>
      <c r="L32" s="19"/>
      <c r="M32" s="19">
        <f>SUM(M30:M31)</f>
        <v>1340</v>
      </c>
      <c r="N32" s="21"/>
      <c r="O32" s="21"/>
      <c r="P32" s="21"/>
      <c r="Q32" s="21"/>
    </row>
    <row r="33" spans="1:17" s="8" customFormat="1" ht="20" customHeight="1" x14ac:dyDescent="0.35">
      <c r="A33" s="5" t="s">
        <v>91</v>
      </c>
      <c r="B33" s="60" t="s">
        <v>103</v>
      </c>
      <c r="C33" s="6" t="s">
        <v>104</v>
      </c>
      <c r="D33" s="6">
        <v>120</v>
      </c>
      <c r="E33" s="6">
        <v>84</v>
      </c>
      <c r="F33" s="6">
        <v>40</v>
      </c>
      <c r="G33" s="6"/>
      <c r="H33" s="6"/>
      <c r="I33" s="6">
        <f t="shared" ref="I33:I34" si="2">SUM(D33:H33)</f>
        <v>244</v>
      </c>
      <c r="J33" s="41">
        <v>500</v>
      </c>
      <c r="K33" s="47">
        <f>J35/I35</f>
        <v>2.028688524590164</v>
      </c>
      <c r="L33" s="17">
        <f t="shared" ref="L33" si="3">I33*K33</f>
        <v>495</v>
      </c>
      <c r="M33" s="24">
        <v>500</v>
      </c>
      <c r="N33" s="47">
        <f>M35/I35</f>
        <v>2.0491803278688523</v>
      </c>
      <c r="O33" s="17">
        <f>I33*N33</f>
        <v>499.99999999999994</v>
      </c>
      <c r="P33" s="28"/>
      <c r="Q33" s="6"/>
    </row>
    <row r="34" spans="1:17" s="8" customFormat="1" ht="20" customHeight="1" x14ac:dyDescent="0.35">
      <c r="A34" s="5" t="s">
        <v>92</v>
      </c>
      <c r="B34" s="60"/>
      <c r="C34" s="6" t="s">
        <v>105</v>
      </c>
      <c r="D34" s="6">
        <v>120</v>
      </c>
      <c r="E34" s="6">
        <v>84</v>
      </c>
      <c r="F34" s="6">
        <v>40</v>
      </c>
      <c r="G34" s="6"/>
      <c r="H34" s="6"/>
      <c r="I34" s="6">
        <f t="shared" si="2"/>
        <v>244</v>
      </c>
      <c r="J34" s="41">
        <v>490</v>
      </c>
      <c r="K34" s="48"/>
      <c r="L34" s="17">
        <f>I34*K33</f>
        <v>495</v>
      </c>
      <c r="M34" s="24">
        <v>500</v>
      </c>
      <c r="N34" s="48"/>
      <c r="O34" s="17">
        <f>I34*N33</f>
        <v>499.99999999999994</v>
      </c>
      <c r="P34" s="28"/>
      <c r="Q34" s="6"/>
    </row>
    <row r="35" spans="1:17" s="8" customFormat="1" ht="20" customHeight="1" x14ac:dyDescent="0.35">
      <c r="A35" s="40"/>
      <c r="B35" s="40"/>
      <c r="C35" s="40"/>
      <c r="D35" s="40"/>
      <c r="E35" s="40"/>
      <c r="F35" s="40"/>
      <c r="G35" s="40"/>
      <c r="H35" s="40"/>
      <c r="I35" s="42">
        <f>SUM(I33:I34)</f>
        <v>488</v>
      </c>
      <c r="J35" s="42">
        <f>SUM(J33:J34)</f>
        <v>990</v>
      </c>
      <c r="K35" s="34"/>
      <c r="L35" s="19"/>
      <c r="M35" s="19">
        <f>SUM(M33:M34)</f>
        <v>1000</v>
      </c>
      <c r="N35" s="35"/>
      <c r="O35" s="21"/>
      <c r="P35" s="21"/>
      <c r="Q35" s="21"/>
    </row>
    <row r="36" spans="1:17" s="8" customFormat="1" ht="20" customHeight="1" x14ac:dyDescent="0.35">
      <c r="A36" s="5" t="s">
        <v>101</v>
      </c>
      <c r="B36" s="59" t="s">
        <v>58</v>
      </c>
      <c r="C36" s="6" t="s">
        <v>25</v>
      </c>
      <c r="D36" s="6">
        <v>80</v>
      </c>
      <c r="E36" s="6">
        <v>42</v>
      </c>
      <c r="F36" s="6">
        <v>40</v>
      </c>
      <c r="G36" s="6"/>
      <c r="H36" s="6"/>
      <c r="I36" s="6">
        <f>SUM(D36:H36)</f>
        <v>162</v>
      </c>
      <c r="J36" s="41">
        <v>470</v>
      </c>
      <c r="K36" s="47">
        <f>J38/I38</f>
        <v>2.3399014778325125</v>
      </c>
      <c r="L36" s="17">
        <f>I36*K36</f>
        <v>379.06403940886702</v>
      </c>
      <c r="M36" s="24">
        <v>470</v>
      </c>
      <c r="N36" s="47">
        <f>M38/I38</f>
        <v>2.3891625615763545</v>
      </c>
      <c r="O36" s="17">
        <f>I36*N36</f>
        <v>387.04433497536945</v>
      </c>
      <c r="P36" s="28"/>
      <c r="Q36" s="6"/>
    </row>
    <row r="37" spans="1:17" s="8" customFormat="1" ht="20" customHeight="1" x14ac:dyDescent="0.35">
      <c r="A37" s="5" t="s">
        <v>102</v>
      </c>
      <c r="B37" s="59"/>
      <c r="C37" s="6" t="s">
        <v>44</v>
      </c>
      <c r="D37" s="6">
        <v>120</v>
      </c>
      <c r="E37" s="6">
        <v>84</v>
      </c>
      <c r="F37" s="6">
        <v>40</v>
      </c>
      <c r="G37" s="6"/>
      <c r="H37" s="6"/>
      <c r="I37" s="6">
        <f>SUM(D37:H37)</f>
        <v>244</v>
      </c>
      <c r="J37" s="41">
        <v>480</v>
      </c>
      <c r="K37" s="48"/>
      <c r="L37" s="17">
        <f>I37*K36</f>
        <v>570.93596059113304</v>
      </c>
      <c r="M37" s="24">
        <v>500</v>
      </c>
      <c r="N37" s="48"/>
      <c r="O37" s="17">
        <f>I37*N36</f>
        <v>582.95566502463055</v>
      </c>
      <c r="P37" s="28"/>
      <c r="Q37" s="6"/>
    </row>
    <row r="38" spans="1:17" ht="20" customHeight="1" x14ac:dyDescent="0.25">
      <c r="A38" s="15"/>
      <c r="B38" s="16"/>
      <c r="C38" s="16"/>
      <c r="D38" s="16"/>
      <c r="E38" s="16"/>
      <c r="F38" s="16"/>
      <c r="G38" s="16"/>
      <c r="H38" s="16"/>
      <c r="I38" s="19">
        <f>SUM(I36:I37)</f>
        <v>406</v>
      </c>
      <c r="J38" s="26">
        <f>SUM(J36:J37)</f>
        <v>950</v>
      </c>
      <c r="K38" s="19"/>
      <c r="L38" s="19"/>
      <c r="M38" s="19">
        <f>SUM(M36:M37)</f>
        <v>970</v>
      </c>
      <c r="N38" s="21"/>
      <c r="O38" s="21"/>
      <c r="P38" s="21"/>
      <c r="Q38" s="21"/>
    </row>
  </sheetData>
  <mergeCells count="45">
    <mergeCell ref="A2:Q2"/>
    <mergeCell ref="L5:L6"/>
    <mergeCell ref="K5:K6"/>
    <mergeCell ref="K12:K14"/>
    <mergeCell ref="K16:K19"/>
    <mergeCell ref="A5:A6"/>
    <mergeCell ref="J5:J6"/>
    <mergeCell ref="J4:L4"/>
    <mergeCell ref="D4:I4"/>
    <mergeCell ref="B5:B6"/>
    <mergeCell ref="M5:M6"/>
    <mergeCell ref="N5:N6"/>
    <mergeCell ref="O5:O6"/>
    <mergeCell ref="M4:O4"/>
    <mergeCell ref="C5:C6"/>
    <mergeCell ref="N12:N14"/>
    <mergeCell ref="N36:N37"/>
    <mergeCell ref="B12:B14"/>
    <mergeCell ref="B16:B19"/>
    <mergeCell ref="B30:B31"/>
    <mergeCell ref="B36:B37"/>
    <mergeCell ref="K30:K31"/>
    <mergeCell ref="K36:K37"/>
    <mergeCell ref="B21:B22"/>
    <mergeCell ref="A23:H23"/>
    <mergeCell ref="B24:B25"/>
    <mergeCell ref="A29:H29"/>
    <mergeCell ref="K21:K22"/>
    <mergeCell ref="K24:K25"/>
    <mergeCell ref="K27:K28"/>
    <mergeCell ref="N21:N22"/>
    <mergeCell ref="B33:B34"/>
    <mergeCell ref="Q5:Q6"/>
    <mergeCell ref="N16:N19"/>
    <mergeCell ref="P5:P6"/>
    <mergeCell ref="B9:B10"/>
    <mergeCell ref="K9:K10"/>
    <mergeCell ref="N9:N10"/>
    <mergeCell ref="K33:K34"/>
    <mergeCell ref="N33:N34"/>
    <mergeCell ref="N24:N25"/>
    <mergeCell ref="N27:N28"/>
    <mergeCell ref="A26:H26"/>
    <mergeCell ref="B27:B28"/>
    <mergeCell ref="N30:N31"/>
  </mergeCells>
  <pageMargins left="0.7" right="0.7" top="0.75" bottom="0.75" header="0.3" footer="0.3"/>
  <pageSetup paperSize="9" scale="97" orientation="landscape" verticalDpi="0" r:id="rId1"/>
  <ignoredErrors>
    <ignoredError sqref="I15 I20 I32 I23 I26 I29 I8 I11 I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Factores valoración</vt:lpstr>
      <vt:lpstr>Gradación y ponderación</vt:lpstr>
      <vt:lpstr>Método de puntos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2023-03-07T22:31:25Z</dcterms:created>
  <dcterms:modified xsi:type="dcterms:W3CDTF">2025-06-02T20:25:52Z</dcterms:modified>
</cp:coreProperties>
</file>