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C:\Users\GERARDO GONZALEZ\Documents\PUCE\2026-2\MÓDULO 5 SATISFACCIÓN Y EXPERIENCIA\"/>
    </mc:Choice>
  </mc:AlternateContent>
  <xr:revisionPtr revIDLastSave="0" documentId="8_{8B3518F9-807C-482F-A250-A064120BB363}" xr6:coauthVersionLast="36" xr6:coauthVersionMax="36" xr10:uidLastSave="{00000000-0000-0000-0000-000000000000}"/>
  <bookViews>
    <workbookView xWindow="0" yWindow="0" windowWidth="16380" windowHeight="8190" tabRatio="500" activeTab="2" xr2:uid="{00000000-000D-0000-FFFF-FFFF00000000}"/>
  </bookViews>
  <sheets>
    <sheet name="Portada" sheetId="1" r:id="rId1"/>
    <sheet name="Instrumentos" sheetId="2" r:id="rId2"/>
    <sheet name="Datos Simulados" sheetId="3" r:id="rId3"/>
    <sheet name="Dashboard" sheetId="4" r:id="rId4"/>
    <sheet name="Plan de Mejora" sheetId="5" r:id="rId5"/>
  </sheets>
  <calcPr calcId="17902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R23" i="3" l="1"/>
  <c r="Q23" i="3"/>
  <c r="P23" i="3"/>
  <c r="R22" i="3"/>
  <c r="Q22" i="3"/>
  <c r="P22" i="3"/>
  <c r="R21" i="3"/>
  <c r="Q21" i="3"/>
  <c r="P21" i="3"/>
  <c r="R20" i="3"/>
  <c r="Q20" i="3"/>
  <c r="P20" i="3"/>
  <c r="R19" i="3"/>
  <c r="Q19" i="3"/>
  <c r="P19" i="3"/>
  <c r="R18" i="3"/>
  <c r="Q18" i="3"/>
  <c r="P18" i="3"/>
  <c r="R17" i="3"/>
  <c r="Q17" i="3"/>
  <c r="P17" i="3"/>
  <c r="R16" i="3"/>
  <c r="Q16" i="3"/>
  <c r="P16" i="3"/>
  <c r="R15" i="3"/>
  <c r="Q15" i="3"/>
  <c r="P15" i="3"/>
  <c r="R14" i="3"/>
  <c r="Q14" i="3"/>
  <c r="P14" i="3"/>
  <c r="R13" i="3"/>
  <c r="Q13" i="3"/>
  <c r="P13" i="3"/>
  <c r="R12" i="3"/>
  <c r="Q12" i="3"/>
  <c r="P12" i="3"/>
  <c r="R11" i="3"/>
  <c r="Q11" i="3"/>
  <c r="P11" i="3"/>
  <c r="R10" i="3"/>
  <c r="Q10" i="3"/>
  <c r="P10" i="3"/>
  <c r="R9" i="3"/>
  <c r="Q9" i="3"/>
  <c r="P9" i="3"/>
  <c r="R8" i="3"/>
  <c r="Q8" i="3"/>
  <c r="P8" i="3"/>
  <c r="R7" i="3"/>
  <c r="Q7" i="3"/>
  <c r="P7" i="3"/>
  <c r="R6" i="3"/>
  <c r="Q6" i="3"/>
  <c r="P6" i="3"/>
  <c r="R5" i="3"/>
  <c r="Q5" i="3"/>
  <c r="P5" i="3"/>
  <c r="R4" i="3"/>
  <c r="Q4" i="3"/>
  <c r="P4" i="3"/>
  <c r="D5" i="4" l="1"/>
  <c r="C11" i="4"/>
  <c r="D11" i="4" s="1"/>
  <c r="E22" i="4"/>
  <c r="C12" i="4"/>
  <c r="D12" i="4" s="1"/>
  <c r="E19" i="4"/>
  <c r="F5" i="4"/>
  <c r="E20" i="4"/>
  <c r="C13" i="4"/>
  <c r="D13" i="4" s="1"/>
  <c r="E21" i="4"/>
  <c r="B5" i="4"/>
</calcChain>
</file>

<file path=xl/sharedStrings.xml><?xml version="1.0" encoding="utf-8"?>
<sst xmlns="http://schemas.openxmlformats.org/spreadsheetml/2006/main" count="209" uniqueCount="159">
  <si>
    <t>Herramienta Práctica: PROMs, PREMs y NPS en Salud</t>
  </si>
  <si>
    <t>Taller aplicado — Módulo 5: Calidad Percibida y Experiencia del Paciente</t>
  </si>
  <si>
    <t>¿Qué es esta herramienta?</t>
  </si>
  <si>
    <t>Un instrumento completo y funcional para aplicar, calcular e interpretar PROMs (resultado clínico percibido), PREMs (experiencia del proceso asistencial) y NPS (lealtad), usando un caso simulado de 20 pacientes de un hospital ficticio ("Hospital General Puerto Verde").</t>
  </si>
  <si>
    <t>¿Cómo se usa en el taller?</t>
  </si>
  <si>
    <t>1) Revisen la hoja 'Instrumentos' para entender qué mide cada herramienta.  2) Analicen los datos ya recolectados en 'Datos Simulados' (las fórmulas ya calculan el índice de cada paciente).  3) Discutan el 'Dashboard', especialmente los CUADRANTES — ahí está el hallazgo pedagógico central.  4) Completen 'Plan de Mejora' con al menos 2 hallazgos adicionales a los ya resueltos como ejemplo.</t>
  </si>
  <si>
    <t>El hallazgo central que deben descubrir</t>
  </si>
  <si>
    <t>No todo paciente satisfecho tuvo un buen resultado clínico, y no todo paciente con buen resultado clínico quedó satisfecho. Esa disociación es el corazón de la gestión de experiencia — y del riesgo de seguridad del paciente cuando la satisfacción oculta una falla clínica real.</t>
  </si>
  <si>
    <t>Conexión con módulos anteriores</t>
  </si>
  <si>
    <t>Módulo 2 (ISO 31000): el cuadrante 'Alerta silenciosa' es un riesgo no detectado por los canales habituales. Módulo 3 (ISO 19011): estos datos son evidencia objetiva auditable. Módulo 4 (ISO 7101, cláusula 8.10 y 8.12): estas tres herramientas son el mecanismo de verificación de la atención centrada en la persona y la seguridad del paciente.</t>
  </si>
  <si>
    <t>Hojas de este archivo: Portada · Instrumentos · Datos Simulados · Dashboard · Plan de Mejora</t>
  </si>
  <si>
    <t>Instrumentos: qué mide cada herramienta y cómo se puntúa</t>
  </si>
  <si>
    <t>PROM — Patient-Reported Outcome Measure (resultado clínico percibido)</t>
  </si>
  <si>
    <t>Nota metodológica: los 5 ítems siguientes están inspirados conceptualmente en las dimensiones estándar usadas por instrumentos de resultado percibido (dolor, movilidad, autocuidado, actividad habitual, estado emocional). No reproducen el instrumento comercial licenciado; para uso institucional real, adquiera la licencia del instrumento validado que corresponda.</t>
  </si>
  <si>
    <t>Dimensión</t>
  </si>
  <si>
    <t>Pregunta al paciente</t>
  </si>
  <si>
    <t>Escala (0-4)</t>
  </si>
  <si>
    <t>Dolor / malestar</t>
  </si>
  <si>
    <t>¿Cuánto dolor o malestar físico ha sentido esta semana relacionado con su condición?</t>
  </si>
  <si>
    <t>0=Ninguno · 4=Extremo</t>
  </si>
  <si>
    <t>Movilidad</t>
  </si>
  <si>
    <t>¿Cuánta dificultad ha tenido para caminar o moverse por sí mismo/a?</t>
  </si>
  <si>
    <t>Autocuidado</t>
  </si>
  <si>
    <t>¿Cuánta dificultad ha tenido para bañarse o vestirse sin ayuda?</t>
  </si>
  <si>
    <t>Actividades habituales</t>
  </si>
  <si>
    <t>¿Cuánto le ha limitado su condición para trabajar, estudiar o hacer tareas del hogar?</t>
  </si>
  <si>
    <t>Estado emocional</t>
  </si>
  <si>
    <t>¿Cuánta ansiedad o tristeza relacionada con su condición ha sentido esta semana?</t>
  </si>
  <si>
    <t>Cálculo del Índice PROM (por paciente): Índice = 100 − (Σ 5 ítems / 20) × 100  →  0 = peor estado, 100 = mejor estado</t>
  </si>
  <si>
    <t>PREM — Patient-Reported Experience Measure (experiencia del proceso)</t>
  </si>
  <si>
    <t>Estructura inspirada en el enfoque CAHPS/PREM: mide hechos del proceso asistencial (¿ocurrió o no ocurrió?), no solo percepción subjetiva de satisfacción.</t>
  </si>
  <si>
    <t>Escala (1-5)</t>
  </si>
  <si>
    <t>Comunicación</t>
  </si>
  <si>
    <t>¿El personal de salud le explicó su diagnóstico y tratamiento en un lenguaje que usted entendió?</t>
  </si>
  <si>
    <t>1=Nunca/Nada · 5=Siempre/Totalmente</t>
  </si>
  <si>
    <t>Tiempo de espera</t>
  </si>
  <si>
    <t>¿Qué tan razonable fue el tiempo que esperó para ser atendido?</t>
  </si>
  <si>
    <t>Trato del personal</t>
  </si>
  <si>
    <t>¿El personal la/lo trató con respeto y amabilidad durante toda la atención?</t>
  </si>
  <si>
    <t>Información recibida</t>
  </si>
  <si>
    <t>¿Recibió información clara sobre los siguientes pasos antes de salir de la institución?</t>
  </si>
  <si>
    <t>Coordinación</t>
  </si>
  <si>
    <t>¿Sintió que los distintos profesionales que la/lo atendieron estaban coordinados entre sí?</t>
  </si>
  <si>
    <t>Cálculo del Índice PREM (por paciente): Índice = (Promedio 5 ítems − 1) / 4 × 100  →  0 = peor experiencia, 100 = mejor experiencia</t>
  </si>
  <si>
    <t>NPS — Net Promoter Score (lealtad)</t>
  </si>
  <si>
    <t>Pregunta única: "En una escala de 0 a 10, ¿qué tan probable es que recomiende esta institución a un familiar o amigo?"</t>
  </si>
  <si>
    <t>Categoría</t>
  </si>
  <si>
    <t>Rango de respuesta</t>
  </si>
  <si>
    <t>Interpretación</t>
  </si>
  <si>
    <t>Promotor</t>
  </si>
  <si>
    <t>9 – 10</t>
  </si>
  <si>
    <t>Leal, entusiasta, refuerza la reputación institucional</t>
  </si>
  <si>
    <t>Pasivo</t>
  </si>
  <si>
    <t>7 – 8</t>
  </si>
  <si>
    <t>Satisfecho pero no comprometido; vulnerable a la competencia</t>
  </si>
  <si>
    <t>Detractor</t>
  </si>
  <si>
    <t>0 – 6</t>
  </si>
  <si>
    <t>Insatisfecho; puede dañar la reputación institucional</t>
  </si>
  <si>
    <t>Cálculo del NPS institucional: NPS = %Promotores − %Detractores  (rango teórico: −100 a +100)</t>
  </si>
  <si>
    <t>Datos Simulados — Hospital General Puerto Verde (n = 20 pacientes, caso ficticio para el taller)</t>
  </si>
  <si>
    <t>Datos del paciente</t>
  </si>
  <si>
    <t>PROM (0-4, 0 = mejor)</t>
  </si>
  <si>
    <t>PREM (1-5, 5 = mejor)</t>
  </si>
  <si>
    <t>NPS</t>
  </si>
  <si>
    <t>Cálculos automáticos</t>
  </si>
  <si>
    <t>ID</t>
  </si>
  <si>
    <t>Edad</t>
  </si>
  <si>
    <t>Sexo</t>
  </si>
  <si>
    <t>Servicio</t>
  </si>
  <si>
    <t>Dolor</t>
  </si>
  <si>
    <t>Act.Habit.</t>
  </si>
  <si>
    <t>Emocional</t>
  </si>
  <si>
    <t>Comunic.</t>
  </si>
  <si>
    <t>T.Espera</t>
  </si>
  <si>
    <t>Trato</t>
  </si>
  <si>
    <t>Info.</t>
  </si>
  <si>
    <t>Coordin.</t>
  </si>
  <si>
    <t>NPS (0-10)</t>
  </si>
  <si>
    <t>Índice PROM (0-100)</t>
  </si>
  <si>
    <t>Índice PREM (0-100)</t>
  </si>
  <si>
    <t>Categoría NPS</t>
  </si>
  <si>
    <t>P01</t>
  </si>
  <si>
    <t>F</t>
  </si>
  <si>
    <t>Ginecología</t>
  </si>
  <si>
    <t>P02</t>
  </si>
  <si>
    <t>Urgencias</t>
  </si>
  <si>
    <t>P03</t>
  </si>
  <si>
    <t>Oncología</t>
  </si>
  <si>
    <t>P04</t>
  </si>
  <si>
    <t>P05</t>
  </si>
  <si>
    <t>M</t>
  </si>
  <si>
    <t>Consulta Externa Med. Interna</t>
  </si>
  <si>
    <t>P06</t>
  </si>
  <si>
    <t>P07</t>
  </si>
  <si>
    <t>P08</t>
  </si>
  <si>
    <t>P09</t>
  </si>
  <si>
    <t>P10</t>
  </si>
  <si>
    <t>P11</t>
  </si>
  <si>
    <t>P12</t>
  </si>
  <si>
    <t>P13</t>
  </si>
  <si>
    <t>P14</t>
  </si>
  <si>
    <t>P15</t>
  </si>
  <si>
    <t>P16</t>
  </si>
  <si>
    <t>Cirugía Ambulatoria</t>
  </si>
  <si>
    <t>P17</t>
  </si>
  <si>
    <t>P18</t>
  </si>
  <si>
    <t>P19</t>
  </si>
  <si>
    <t>P20</t>
  </si>
  <si>
    <t>Instrucción para el taller: no editen las columnas P-R (fórmulas). Su tarea es interpretar los resultados en la hoja 'Dashboard' y completar la hoja 'Plan de Mejora'.</t>
  </si>
  <si>
    <t>Dashboard Integrado — Hospital General Puerto Verde</t>
  </si>
  <si>
    <t>Índice PROM promedio</t>
  </si>
  <si>
    <t>Índice PREM promedio</t>
  </si>
  <si>
    <t>NPS institucional</t>
  </si>
  <si>
    <t>0-100, 100=mejor resultado clínico</t>
  </si>
  <si>
    <t>0-100, 100=mejor experiencia</t>
  </si>
  <si>
    <t>-100 a +100</t>
  </si>
  <si>
    <t>Distribución NPS</t>
  </si>
  <si>
    <t>N° pacientes</t>
  </si>
  <si>
    <t>% del total</t>
  </si>
  <si>
    <t>Cruce PROM (resultado) x PREM (experiencia): los 4 cuadrantes — el hallazgo central del taller</t>
  </si>
  <si>
    <t>Umbral: Índice ≥ 60 = "Alto"; Índice &lt; 60 = "Bajo" (ambos en escala 0-100). Discutan en el taller: ¿qué cuadrante representa el mayor riesgo de seguridad del paciente no detectado?</t>
  </si>
  <si>
    <t>Cuadrante</t>
  </si>
  <si>
    <t>Nombre</t>
  </si>
  <si>
    <t>Significado</t>
  </si>
  <si>
    <t>Alto PROM + Alto PREM</t>
  </si>
  <si>
    <t>EXCELENCIA</t>
  </si>
  <si>
    <t>Buen resultado clínico y buena experiencia. Estándar a replicar.</t>
  </si>
  <si>
    <t>Alto PROM + Bajo PREM</t>
  </si>
  <si>
    <t>RIESGO OCULTO</t>
  </si>
  <si>
    <t>Buen resultado clínico, mala experiencia. Riesgo reputacional y de fuga de pacientes, aunque la calidad técnica sea correcta.</t>
  </si>
  <si>
    <t>Bajo PROM + Alto PREM</t>
  </si>
  <si>
    <t>ALERTA SILENCIOSA</t>
  </si>
  <si>
    <t>Mal resultado clínico, pero el paciente quedó satisfecho. El más peligroso: la satisfacción oculta una falla clínica que ningún canal de quejas va a reportar.</t>
  </si>
  <si>
    <t>Bajo PROM + Bajo PREM</t>
  </si>
  <si>
    <t>ALERTA CRÍTICA</t>
  </si>
  <si>
    <t>Mal resultado clínico y mala experiencia. Prioridad máxima de intervención inmediata.</t>
  </si>
  <si>
    <t>Plan de Mejora — Completar durante el taller</t>
  </si>
  <si>
    <t>Hallazgo</t>
  </si>
  <si>
    <t>Herramienta que lo detectó</t>
  </si>
  <si>
    <t>Causa raíz probable</t>
  </si>
  <si>
    <t>Acción de mejora</t>
  </si>
  <si>
    <t>Responsable</t>
  </si>
  <si>
    <t>Plazo</t>
  </si>
  <si>
    <t>Indicador de seguimiento (NOTAS/evidencia)</t>
  </si>
  <si>
    <t>5 pacientes en cuadrante 'Alerta silenciosa' (buen PREM, mal PROM) en Oncología y Consulta Externa</t>
  </si>
  <si>
    <t>Cruce PROM x PREM (Dashboard)</t>
  </si>
  <si>
    <t>El personal comunica calidez y buen trato, pero no está verificando si el paciente realmente comprendió su plan de manejo ni si el síntoma mejoró — la amabilidad se está confundiendo con efectividad clínica.</t>
  </si>
  <si>
    <t>Incorporar una pregunta de verificación de comprensión ("teach-back") al final de cada consulta, distinta de la pregunta de satisfacción, y auditar 1 de cada 10 historias clínicas por mes buscando evidencia de seguimiento del síntoma reportado.</t>
  </si>
  <si>
    <t>Jefe de Calidad + Jefatura Médica</t>
  </si>
  <si>
    <t>60 días</t>
  </si>
  <si>
    <t>% de historias clínicas con teach-back documentado (meta: 80%)</t>
  </si>
  <si>
    <t>5 pacientes en cuadrante 'Riesgo oculto' (buen PROM, mal PREM), con ítem 'Tiempo de espera' como el más bajo en todos los casos</t>
  </si>
  <si>
    <t>Índice PREM por ítem (Instrumentos + Datos Simulados)</t>
  </si>
  <si>
    <t>El resultado clínico es correcto, pero el proceso de espera no comunica al paciente qué está pasando ni cuánto falta — es un problema de información, no de capacidad técnica.</t>
  </si>
  <si>
    <t>Implementar pantallas o mensajes de actualización de tiempos de espera en las áreas de mayor volumen, y capacitar al personal de admisión en comunicación proactiva de demoras.</t>
  </si>
  <si>
    <t>Coordinación de Admisión</t>
  </si>
  <si>
    <t>45 días</t>
  </si>
  <si>
    <t>Índice PREM del ítem 'Tiempo de espera' (meta: subir a ≥3.5/5)</t>
  </si>
  <si>
    <t>Nota: los 2 primeros hallazgos son ejemplos resueltos. Cada equipo debe completar al menos 2 hallazgos adicionales propios, basados en su lectura del Dashboard.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</si>
</sst>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charset val="1"/>
    </font>
    <font>
      <b/>
      <sz val="20"/>
      <color rgb="FFFFFFFF"/>
      <name val="Arial"/>
      <charset val="1"/>
    </font>
    <font>
      <i/>
      <sz val="12"/>
      <color rgb="FF44546A"/>
      <name val="Arial"/>
      <charset val="1"/>
    </font>
    <font>
      <b/>
      <sz val="11"/>
      <color rgb="FF00A7B4"/>
      <name val="Arial"/>
      <charset val="1"/>
    </font>
    <font>
      <sz val="10"/>
      <name val="Arial"/>
      <charset val="1"/>
    </font>
    <font>
      <i/>
      <sz val="9"/>
      <color rgb="FF808080"/>
      <name val="Arial"/>
      <charset val="1"/>
    </font>
    <font>
      <b/>
      <sz val="16"/>
      <color rgb="FFFFFFFF"/>
      <name val="Arial"/>
      <charset val="1"/>
    </font>
    <font>
      <b/>
      <sz val="12"/>
      <color rgb="FF00A7B4"/>
      <name val="Arial"/>
      <charset val="1"/>
    </font>
    <font>
      <b/>
      <sz val="10"/>
      <color rgb="FFFFFFFF"/>
      <name val="Arial"/>
      <charset val="1"/>
    </font>
    <font>
      <b/>
      <sz val="10"/>
      <name val="Arial"/>
      <charset val="1"/>
    </font>
    <font>
      <b/>
      <sz val="10"/>
      <color rgb="FF44546A"/>
      <name val="Arial"/>
      <charset val="1"/>
    </font>
    <font>
      <b/>
      <sz val="9"/>
      <color rgb="FF44546A"/>
      <name val="Arial"/>
      <charset val="1"/>
    </font>
    <font>
      <b/>
      <sz val="24"/>
      <color rgb="FF00A7B4"/>
      <name val="Arial"/>
      <charset val="1"/>
    </font>
    <font>
      <i/>
      <sz val="8"/>
      <color rgb="FF808080"/>
      <name val="Arial"/>
      <charset val="1"/>
    </font>
  </fonts>
  <fills count="13">
    <fill>
      <patternFill patternType="none"/>
    </fill>
    <fill>
      <patternFill patternType="gray125"/>
    </fill>
    <fill>
      <patternFill patternType="solid">
        <fgColor rgb="FF00A7B4"/>
        <bgColor rgb="FF008080"/>
      </patternFill>
    </fill>
    <fill>
      <patternFill patternType="solid">
        <fgColor rgb="FF44546A"/>
        <bgColor rgb="FF333399"/>
      </patternFill>
    </fill>
    <fill>
      <patternFill patternType="solid">
        <fgColor rgb="FFD9F2F4"/>
        <bgColor rgb="FFE7E9EE"/>
      </patternFill>
    </fill>
    <fill>
      <patternFill patternType="solid">
        <fgColor rgb="FFC6E0B4"/>
        <bgColor rgb="FFD9D9D9"/>
      </patternFill>
    </fill>
    <fill>
      <patternFill patternType="solid">
        <fgColor rgb="FFFFE699"/>
        <bgColor rgb="FFFCE4D6"/>
      </patternFill>
    </fill>
    <fill>
      <patternFill patternType="solid">
        <fgColor rgb="FFF4C7C3"/>
        <bgColor rgb="FFD9D9D9"/>
      </patternFill>
    </fill>
    <fill>
      <patternFill patternType="solid">
        <fgColor rgb="FFE7E9EE"/>
        <bgColor rgb="FFF2F2F2"/>
      </patternFill>
    </fill>
    <fill>
      <patternFill patternType="solid">
        <fgColor rgb="FFFCE4D6"/>
        <bgColor rgb="FFE7E9EE"/>
      </patternFill>
    </fill>
    <fill>
      <patternFill patternType="solid">
        <fgColor rgb="FFF2F2F2"/>
        <bgColor rgb="FFE7E9EE"/>
      </patternFill>
    </fill>
    <fill>
      <patternFill patternType="solid">
        <fgColor rgb="FFFFFFFF"/>
        <bgColor rgb="FFF2F2F2"/>
      </patternFill>
    </fill>
    <fill>
      <patternFill patternType="solid">
        <fgColor rgb="FFFFFF00"/>
        <bgColor rgb="FFE7E9EE"/>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52">
    <xf numFmtId="0" fontId="0" fillId="0" borderId="0" xfId="0"/>
    <xf numFmtId="0" fontId="8" fillId="3" borderId="0" xfId="0" applyFont="1" applyFill="1" applyBorder="1" applyAlignment="1">
      <alignment horizontal="center" vertical="center"/>
    </xf>
    <xf numFmtId="0" fontId="11" fillId="9" borderId="0" xfId="0" applyFont="1" applyFill="1" applyBorder="1" applyAlignment="1">
      <alignment horizontal="center" vertical="center"/>
    </xf>
    <xf numFmtId="0" fontId="11" fillId="4" borderId="0" xfId="0" applyFont="1" applyFill="1" applyBorder="1" applyAlignment="1">
      <alignment horizontal="center" vertical="center"/>
    </xf>
    <xf numFmtId="0" fontId="11" fillId="8" borderId="0" xfId="0" applyFont="1" applyFill="1" applyBorder="1" applyAlignment="1">
      <alignment horizontal="center" vertical="center"/>
    </xf>
    <xf numFmtId="0" fontId="4" fillId="0" borderId="0" xfId="0" applyFont="1" applyBorder="1" applyAlignment="1">
      <alignment vertical="top" wrapText="1"/>
    </xf>
    <xf numFmtId="0" fontId="10" fillId="4" borderId="0" xfId="0" applyFont="1" applyFill="1" applyBorder="1"/>
    <xf numFmtId="0" fontId="5" fillId="0" borderId="0" xfId="0" applyFont="1" applyBorder="1" applyAlignment="1">
      <alignment vertical="top" wrapText="1"/>
    </xf>
    <xf numFmtId="0" fontId="7" fillId="0" borderId="0" xfId="0" applyFont="1" applyBorder="1"/>
    <xf numFmtId="0" fontId="6" fillId="2" borderId="0" xfId="0" applyFont="1" applyFill="1" applyBorder="1" applyAlignment="1">
      <alignment horizontal="left" vertical="center" wrapText="1"/>
    </xf>
    <xf numFmtId="0" fontId="5" fillId="0" borderId="0" xfId="0" applyFont="1" applyBorder="1"/>
    <xf numFmtId="0" fontId="4" fillId="0" borderId="0" xfId="0" applyFont="1" applyBorder="1" applyAlignment="1">
      <alignment horizontal="left" vertical="top" wrapText="1"/>
    </xf>
    <xf numFmtId="0" fontId="3" fillId="0" borderId="0" xfId="0" applyFont="1" applyBorder="1"/>
    <xf numFmtId="0" fontId="2" fillId="0" borderId="0" xfId="0" applyFont="1" applyBorder="1" applyAlignment="1">
      <alignment horizontal="left"/>
    </xf>
    <xf numFmtId="0" fontId="1" fillId="2" borderId="0"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9" fillId="0" borderId="2" xfId="0"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9" fillId="5" borderId="2" xfId="0" applyFont="1" applyFill="1" applyBorder="1" applyAlignment="1">
      <alignment horizontal="left" vertical="center" wrapText="1"/>
    </xf>
    <xf numFmtId="0" fontId="4" fillId="5" borderId="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9" fillId="6" borderId="2" xfId="0" applyFont="1" applyFill="1" applyBorder="1" applyAlignment="1">
      <alignment horizontal="left" vertical="center" wrapText="1"/>
    </xf>
    <xf numFmtId="0" fontId="4" fillId="6" borderId="2" xfId="0" applyFont="1" applyFill="1" applyBorder="1" applyAlignment="1">
      <alignment horizontal="center" vertical="center" wrapText="1"/>
    </xf>
    <xf numFmtId="0" fontId="4" fillId="6" borderId="2" xfId="0" applyFont="1" applyFill="1" applyBorder="1" applyAlignment="1">
      <alignment horizontal="left" vertical="center" wrapText="1"/>
    </xf>
    <xf numFmtId="0" fontId="9" fillId="7" borderId="2" xfId="0" applyFont="1" applyFill="1" applyBorder="1" applyAlignment="1">
      <alignment horizontal="left" vertical="center" wrapText="1"/>
    </xf>
    <xf numFmtId="0" fontId="4" fillId="7" borderId="2" xfId="0" applyFont="1" applyFill="1" applyBorder="1" applyAlignment="1">
      <alignment horizontal="center" vertical="center" wrapText="1"/>
    </xf>
    <xf numFmtId="0" fontId="4" fillId="7" borderId="2" xfId="0" applyFont="1" applyFill="1" applyBorder="1" applyAlignment="1">
      <alignment horizontal="left" vertical="center" wrapText="1"/>
    </xf>
    <xf numFmtId="0" fontId="11" fillId="4" borderId="0" xfId="0" applyFont="1" applyFill="1" applyAlignment="1">
      <alignment horizontal="center" vertical="center"/>
    </xf>
    <xf numFmtId="0" fontId="4" fillId="10" borderId="2" xfId="0" applyFont="1" applyFill="1" applyBorder="1" applyAlignment="1">
      <alignment horizontal="center" vertical="center" wrapText="1"/>
    </xf>
    <xf numFmtId="0" fontId="4" fillId="10" borderId="2" xfId="0" applyFont="1" applyFill="1" applyBorder="1" applyAlignment="1">
      <alignment horizontal="left" vertical="center" wrapText="1"/>
    </xf>
    <xf numFmtId="164" fontId="9" fillId="10" borderId="2" xfId="0" applyNumberFormat="1" applyFont="1" applyFill="1" applyBorder="1" applyAlignment="1">
      <alignment horizontal="center" vertical="center" wrapText="1"/>
    </xf>
    <xf numFmtId="0" fontId="9" fillId="10" borderId="2"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1" borderId="2" xfId="0" applyFont="1" applyFill="1" applyBorder="1" applyAlignment="1">
      <alignment horizontal="left" vertical="center" wrapText="1"/>
    </xf>
    <xf numFmtId="164" fontId="9" fillId="11" borderId="2" xfId="0" applyNumberFormat="1" applyFont="1" applyFill="1" applyBorder="1" applyAlignment="1">
      <alignment horizontal="center" vertical="center" wrapText="1"/>
    </xf>
    <xf numFmtId="0" fontId="9" fillId="11"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5" fontId="4" fillId="5"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165" fontId="4" fillId="6" borderId="2" xfId="0" applyNumberFormat="1" applyFont="1" applyFill="1" applyBorder="1" applyAlignment="1">
      <alignment horizontal="center" vertical="center" wrapText="1"/>
    </xf>
    <xf numFmtId="0" fontId="4" fillId="7" borderId="2" xfId="0" applyFont="1" applyFill="1" applyBorder="1" applyAlignment="1">
      <alignment horizontal="center" vertical="center" wrapText="1"/>
    </xf>
    <xf numFmtId="165" fontId="4" fillId="7" borderId="2" xfId="0" applyNumberFormat="1"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4" fillId="4" borderId="2" xfId="0" applyFont="1" applyFill="1" applyBorder="1" applyAlignment="1">
      <alignment horizontal="left" vertical="center" wrapText="1"/>
    </xf>
    <xf numFmtId="164" fontId="12" fillId="0" borderId="0" xfId="0" applyNumberFormat="1" applyFont="1" applyBorder="1" applyAlignment="1">
      <alignment horizontal="center" vertical="center"/>
    </xf>
    <xf numFmtId="1" fontId="12" fillId="0" borderId="0" xfId="0" applyNumberFormat="1" applyFont="1" applyBorder="1" applyAlignment="1">
      <alignment horizontal="center" vertical="center"/>
    </xf>
    <xf numFmtId="0" fontId="13" fillId="0" borderId="0" xfId="0" applyFont="1" applyBorder="1" applyAlignment="1">
      <alignment horizontal="center"/>
    </xf>
    <xf numFmtId="0" fontId="5" fillId="0" borderId="0" xfId="0" applyFont="1" applyBorder="1" applyAlignment="1">
      <alignment wrapText="1"/>
    </xf>
    <xf numFmtId="0" fontId="11" fillId="12" borderId="0" xfId="0" applyFont="1" applyFill="1" applyBorder="1" applyAlignment="1">
      <alignment horizontal="center" vertical="center"/>
    </xf>
  </cellXfs>
  <cellStyles count="1">
    <cellStyle name="Normal" xfId="0" builtinId="0"/>
  </cellStyles>
  <dxfs count="3">
    <dxf>
      <fill>
        <patternFill>
          <bgColor rgb="FFF4C7C3"/>
        </patternFill>
      </fill>
    </dxf>
    <dxf>
      <fill>
        <patternFill>
          <bgColor rgb="FFFFE699"/>
        </patternFill>
      </fill>
    </dxf>
    <dxf>
      <fill>
        <patternFill>
          <bgColor rgb="FFC6E0B4"/>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A7B4"/>
      <rgbColor rgb="FFBFBFBF"/>
      <rgbColor rgb="FF808080"/>
      <rgbColor rgb="FF9999FF"/>
      <rgbColor rgb="FF993366"/>
      <rgbColor rgb="FFF2F2F2"/>
      <rgbColor rgb="FFD9F2F4"/>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E7E9EE"/>
      <rgbColor rgb="FFC6E0B4"/>
      <rgbColor rgb="FFFFE699"/>
      <rgbColor rgb="FF99CCFF"/>
      <rgbColor rgb="FFFCE4D6"/>
      <rgbColor rgb="FFCC99FF"/>
      <rgbColor rgb="FFF4C7C3"/>
      <rgbColor rgb="FF3366FF"/>
      <rgbColor rgb="FF33CCCC"/>
      <rgbColor rgb="FF99CC00"/>
      <rgbColor rgb="FFFFCC00"/>
      <rgbColor rgb="FFFF9900"/>
      <rgbColor rgb="FFFF6600"/>
      <rgbColor rgb="FF44546A"/>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21"/>
  <sheetViews>
    <sheetView showGridLines="0" zoomScaleNormal="100" workbookViewId="0">
      <selection activeCell="B2" sqref="B2:F2"/>
    </sheetView>
  </sheetViews>
  <sheetFormatPr baseColWidth="10" defaultColWidth="8.6328125" defaultRowHeight="14.5" x14ac:dyDescent="0.35"/>
  <cols>
    <col min="1" max="1" width="3" customWidth="1"/>
    <col min="2" max="6" width="28" customWidth="1"/>
    <col min="7" max="7" width="3" customWidth="1"/>
  </cols>
  <sheetData>
    <row r="2" spans="2:6" ht="39.75" customHeight="1" x14ac:dyDescent="0.35">
      <c r="B2" s="14" t="s">
        <v>0</v>
      </c>
      <c r="C2" s="14"/>
      <c r="D2" s="14"/>
      <c r="E2" s="14"/>
      <c r="F2" s="14"/>
    </row>
    <row r="3" spans="2:6" ht="21.75" customHeight="1" x14ac:dyDescent="0.35">
      <c r="B3" s="13" t="s">
        <v>1</v>
      </c>
      <c r="C3" s="13"/>
      <c r="D3" s="13"/>
      <c r="E3" s="13"/>
      <c r="F3" s="13"/>
    </row>
    <row r="5" spans="2:6" x14ac:dyDescent="0.35">
      <c r="B5" s="12" t="s">
        <v>2</v>
      </c>
      <c r="C5" s="12"/>
      <c r="D5" s="12"/>
      <c r="E5" s="12"/>
      <c r="F5" s="12"/>
    </row>
    <row r="6" spans="2:6" ht="45" customHeight="1" x14ac:dyDescent="0.35">
      <c r="B6" s="11" t="s">
        <v>3</v>
      </c>
      <c r="C6" s="11"/>
      <c r="D6" s="11"/>
      <c r="E6" s="11"/>
      <c r="F6" s="11"/>
    </row>
    <row r="7" spans="2:6" ht="15" customHeight="1" x14ac:dyDescent="0.35">
      <c r="B7" s="11"/>
      <c r="C7" s="11"/>
      <c r="D7" s="11"/>
      <c r="E7" s="11"/>
      <c r="F7" s="11"/>
    </row>
    <row r="9" spans="2:6" x14ac:dyDescent="0.35">
      <c r="B9" s="12" t="s">
        <v>4</v>
      </c>
      <c r="C9" s="12"/>
      <c r="D9" s="12"/>
      <c r="E9" s="12"/>
      <c r="F9" s="12"/>
    </row>
    <row r="10" spans="2:6" ht="45" customHeight="1" x14ac:dyDescent="0.35">
      <c r="B10" s="11" t="s">
        <v>5</v>
      </c>
      <c r="C10" s="11"/>
      <c r="D10" s="11"/>
      <c r="E10" s="11"/>
      <c r="F10" s="11"/>
    </row>
    <row r="11" spans="2:6" ht="15" customHeight="1" x14ac:dyDescent="0.35">
      <c r="B11" s="11"/>
      <c r="C11" s="11"/>
      <c r="D11" s="11"/>
      <c r="E11" s="11"/>
      <c r="F11" s="11"/>
    </row>
    <row r="13" spans="2:6" x14ac:dyDescent="0.35">
      <c r="B13" s="12" t="s">
        <v>6</v>
      </c>
      <c r="C13" s="12"/>
      <c r="D13" s="12"/>
      <c r="E13" s="12"/>
      <c r="F13" s="12"/>
    </row>
    <row r="14" spans="2:6" ht="45" customHeight="1" x14ac:dyDescent="0.35">
      <c r="B14" s="11" t="s">
        <v>7</v>
      </c>
      <c r="C14" s="11"/>
      <c r="D14" s="11"/>
      <c r="E14" s="11"/>
      <c r="F14" s="11"/>
    </row>
    <row r="15" spans="2:6" ht="15" customHeight="1" x14ac:dyDescent="0.35">
      <c r="B15" s="11"/>
      <c r="C15" s="11"/>
      <c r="D15" s="11"/>
      <c r="E15" s="11"/>
      <c r="F15" s="11"/>
    </row>
    <row r="17" spans="2:6" x14ac:dyDescent="0.35">
      <c r="B17" s="12" t="s">
        <v>8</v>
      </c>
      <c r="C17" s="12"/>
      <c r="D17" s="12"/>
      <c r="E17" s="12"/>
      <c r="F17" s="12"/>
    </row>
    <row r="18" spans="2:6" ht="45" customHeight="1" x14ac:dyDescent="0.35">
      <c r="B18" s="11" t="s">
        <v>9</v>
      </c>
      <c r="C18" s="11"/>
      <c r="D18" s="11"/>
      <c r="E18" s="11"/>
      <c r="F18" s="11"/>
    </row>
    <row r="19" spans="2:6" ht="15" customHeight="1" x14ac:dyDescent="0.35">
      <c r="B19" s="11"/>
      <c r="C19" s="11"/>
      <c r="D19" s="11"/>
      <c r="E19" s="11"/>
      <c r="F19" s="11"/>
    </row>
    <row r="21" spans="2:6" x14ac:dyDescent="0.35">
      <c r="B21" s="10" t="s">
        <v>10</v>
      </c>
      <c r="C21" s="10"/>
      <c r="D21" s="10"/>
      <c r="E21" s="10"/>
      <c r="F21" s="10"/>
    </row>
  </sheetData>
  <mergeCells count="11">
    <mergeCell ref="B21:F21"/>
    <mergeCell ref="B10:F11"/>
    <mergeCell ref="B13:F13"/>
    <mergeCell ref="B14:F15"/>
    <mergeCell ref="B17:F17"/>
    <mergeCell ref="B18:F19"/>
    <mergeCell ref="B2:F2"/>
    <mergeCell ref="B3:F3"/>
    <mergeCell ref="B5:F5"/>
    <mergeCell ref="B6:F7"/>
    <mergeCell ref="B9:F9"/>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33"/>
  <sheetViews>
    <sheetView showGridLines="0" topLeftCell="A8" zoomScale="140" zoomScaleNormal="140" workbookViewId="0">
      <selection activeCell="C17" sqref="C17"/>
    </sheetView>
  </sheetViews>
  <sheetFormatPr baseColWidth="10" defaultColWidth="8.6328125" defaultRowHeight="14.5" x14ac:dyDescent="0.35"/>
  <cols>
    <col min="1" max="1" width="3" customWidth="1"/>
    <col min="2" max="2" width="26" customWidth="1"/>
    <col min="3" max="3" width="46" customWidth="1"/>
    <col min="4" max="4" width="20" customWidth="1"/>
    <col min="5" max="5" width="3" customWidth="1"/>
  </cols>
  <sheetData>
    <row r="2" spans="2:4" ht="30" customHeight="1" x14ac:dyDescent="0.35">
      <c r="B2" s="9" t="s">
        <v>11</v>
      </c>
      <c r="C2" s="9"/>
      <c r="D2" s="9"/>
    </row>
    <row r="4" spans="2:4" ht="15.5" x14ac:dyDescent="0.35">
      <c r="B4" s="8" t="s">
        <v>12</v>
      </c>
      <c r="C4" s="8"/>
      <c r="D4" s="8"/>
    </row>
    <row r="5" spans="2:4" ht="42" customHeight="1" x14ac:dyDescent="0.35">
      <c r="B5" s="7" t="s">
        <v>13</v>
      </c>
      <c r="C5" s="7"/>
      <c r="D5" s="7"/>
    </row>
    <row r="6" spans="2:4" x14ac:dyDescent="0.35">
      <c r="B6" s="15" t="s">
        <v>14</v>
      </c>
      <c r="C6" s="15" t="s">
        <v>15</v>
      </c>
      <c r="D6" s="15" t="s">
        <v>16</v>
      </c>
    </row>
    <row r="7" spans="2:4" ht="27.75" customHeight="1" x14ac:dyDescent="0.35">
      <c r="B7" s="16" t="s">
        <v>17</v>
      </c>
      <c r="C7" s="17" t="s">
        <v>18</v>
      </c>
      <c r="D7" s="18" t="s">
        <v>19</v>
      </c>
    </row>
    <row r="8" spans="2:4" ht="27.75" customHeight="1" x14ac:dyDescent="0.35">
      <c r="B8" s="16" t="s">
        <v>20</v>
      </c>
      <c r="C8" s="17" t="s">
        <v>21</v>
      </c>
      <c r="D8" s="18" t="s">
        <v>19</v>
      </c>
    </row>
    <row r="9" spans="2:4" ht="27.75" customHeight="1" x14ac:dyDescent="0.35">
      <c r="B9" s="16" t="s">
        <v>22</v>
      </c>
      <c r="C9" s="17" t="s">
        <v>23</v>
      </c>
      <c r="D9" s="18" t="s">
        <v>19</v>
      </c>
    </row>
    <row r="10" spans="2:4" ht="27.75" customHeight="1" x14ac:dyDescent="0.35">
      <c r="B10" s="16" t="s">
        <v>24</v>
      </c>
      <c r="C10" s="17" t="s">
        <v>25</v>
      </c>
      <c r="D10" s="18" t="s">
        <v>19</v>
      </c>
    </row>
    <row r="11" spans="2:4" ht="27.75" customHeight="1" x14ac:dyDescent="0.35">
      <c r="B11" s="16" t="s">
        <v>26</v>
      </c>
      <c r="C11" s="17" t="s">
        <v>27</v>
      </c>
      <c r="D11" s="18" t="s">
        <v>19</v>
      </c>
    </row>
    <row r="13" spans="2:4" ht="19.5" customHeight="1" x14ac:dyDescent="0.35">
      <c r="B13" s="6" t="s">
        <v>28</v>
      </c>
      <c r="C13" s="6"/>
      <c r="D13" s="6"/>
    </row>
    <row r="15" spans="2:4" ht="15.5" x14ac:dyDescent="0.35">
      <c r="B15" s="8" t="s">
        <v>29</v>
      </c>
      <c r="C15" s="8"/>
      <c r="D15" s="8"/>
    </row>
    <row r="16" spans="2:4" ht="22.4" customHeight="1" x14ac:dyDescent="0.35">
      <c r="B16" s="7" t="s">
        <v>30</v>
      </c>
      <c r="C16" s="7"/>
      <c r="D16" s="7"/>
    </row>
    <row r="17" spans="2:4" x14ac:dyDescent="0.35">
      <c r="B17" s="15" t="s">
        <v>14</v>
      </c>
      <c r="C17" s="15" t="s">
        <v>15</v>
      </c>
      <c r="D17" s="15" t="s">
        <v>31</v>
      </c>
    </row>
    <row r="18" spans="2:4" ht="27.75" customHeight="1" x14ac:dyDescent="0.35">
      <c r="B18" s="16" t="s">
        <v>32</v>
      </c>
      <c r="C18" s="17" t="s">
        <v>33</v>
      </c>
      <c r="D18" s="18" t="s">
        <v>34</v>
      </c>
    </row>
    <row r="19" spans="2:4" ht="27.75" customHeight="1" x14ac:dyDescent="0.35">
      <c r="B19" s="16" t="s">
        <v>35</v>
      </c>
      <c r="C19" s="17" t="s">
        <v>36</v>
      </c>
      <c r="D19" s="18" t="s">
        <v>34</v>
      </c>
    </row>
    <row r="20" spans="2:4" ht="27.75" customHeight="1" x14ac:dyDescent="0.35">
      <c r="B20" s="16" t="s">
        <v>37</v>
      </c>
      <c r="C20" s="17" t="s">
        <v>38</v>
      </c>
      <c r="D20" s="18" t="s">
        <v>34</v>
      </c>
    </row>
    <row r="21" spans="2:4" ht="27.75" customHeight="1" x14ac:dyDescent="0.35">
      <c r="B21" s="16" t="s">
        <v>39</v>
      </c>
      <c r="C21" s="17" t="s">
        <v>40</v>
      </c>
      <c r="D21" s="18" t="s">
        <v>34</v>
      </c>
    </row>
    <row r="22" spans="2:4" ht="27.75" customHeight="1" x14ac:dyDescent="0.35">
      <c r="B22" s="16" t="s">
        <v>41</v>
      </c>
      <c r="C22" s="17" t="s">
        <v>42</v>
      </c>
      <c r="D22" s="18" t="s">
        <v>34</v>
      </c>
    </row>
    <row r="24" spans="2:4" ht="19.5" customHeight="1" x14ac:dyDescent="0.35">
      <c r="B24" s="6" t="s">
        <v>43</v>
      </c>
      <c r="C24" s="6"/>
      <c r="D24" s="6"/>
    </row>
    <row r="26" spans="2:4" ht="15.5" x14ac:dyDescent="0.35">
      <c r="B26" s="8" t="s">
        <v>44</v>
      </c>
      <c r="C26" s="8"/>
      <c r="D26" s="8"/>
    </row>
    <row r="27" spans="2:4" ht="21.75" customHeight="1" x14ac:dyDescent="0.35">
      <c r="B27" s="5" t="s">
        <v>45</v>
      </c>
      <c r="C27" s="5"/>
      <c r="D27" s="5"/>
    </row>
    <row r="28" spans="2:4" x14ac:dyDescent="0.35">
      <c r="B28" s="15" t="s">
        <v>46</v>
      </c>
      <c r="C28" s="15" t="s">
        <v>47</v>
      </c>
      <c r="D28" s="15" t="s">
        <v>48</v>
      </c>
    </row>
    <row r="29" spans="2:4" ht="37.5" x14ac:dyDescent="0.35">
      <c r="B29" s="19" t="s">
        <v>49</v>
      </c>
      <c r="C29" s="20" t="s">
        <v>50</v>
      </c>
      <c r="D29" s="21" t="s">
        <v>51</v>
      </c>
    </row>
    <row r="30" spans="2:4" ht="50" x14ac:dyDescent="0.35">
      <c r="B30" s="22" t="s">
        <v>52</v>
      </c>
      <c r="C30" s="23" t="s">
        <v>53</v>
      </c>
      <c r="D30" s="24" t="s">
        <v>54</v>
      </c>
    </row>
    <row r="31" spans="2:4" ht="37.5" x14ac:dyDescent="0.35">
      <c r="B31" s="25" t="s">
        <v>55</v>
      </c>
      <c r="C31" s="26" t="s">
        <v>56</v>
      </c>
      <c r="D31" s="27" t="s">
        <v>57</v>
      </c>
    </row>
    <row r="33" spans="2:4" ht="19.5" customHeight="1" x14ac:dyDescent="0.35">
      <c r="B33" s="6" t="s">
        <v>58</v>
      </c>
      <c r="C33" s="6"/>
      <c r="D33" s="6"/>
    </row>
  </sheetData>
  <mergeCells count="10">
    <mergeCell ref="B16:D16"/>
    <mergeCell ref="B24:D24"/>
    <mergeCell ref="B26:D26"/>
    <mergeCell ref="B27:D27"/>
    <mergeCell ref="B33:D33"/>
    <mergeCell ref="B2:D2"/>
    <mergeCell ref="B4:D4"/>
    <mergeCell ref="B5:D5"/>
    <mergeCell ref="B13:D13"/>
    <mergeCell ref="B15:D15"/>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5"/>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H6" sqref="H6"/>
    </sheetView>
  </sheetViews>
  <sheetFormatPr baseColWidth="10" defaultColWidth="8.6328125" defaultRowHeight="14.5" x14ac:dyDescent="0.35"/>
  <cols>
    <col min="1" max="1" width="7" customWidth="1"/>
    <col min="2" max="3" width="6" customWidth="1"/>
    <col min="4" max="4" width="22" customWidth="1"/>
    <col min="5" max="5" width="8" customWidth="1"/>
    <col min="6" max="6" width="9" customWidth="1"/>
    <col min="7" max="7" width="10" customWidth="1"/>
    <col min="8" max="11" width="9" customWidth="1"/>
    <col min="12" max="12" width="8" customWidth="1"/>
    <col min="13" max="13" width="7" customWidth="1"/>
    <col min="14" max="14" width="9" customWidth="1"/>
    <col min="15" max="15" width="10" customWidth="1"/>
    <col min="16" max="17" width="12" customWidth="1"/>
    <col min="18" max="18" width="14" customWidth="1"/>
  </cols>
  <sheetData>
    <row r="1" spans="1:18" ht="25.5" customHeight="1" x14ac:dyDescent="0.35">
      <c r="A1" s="9" t="s">
        <v>59</v>
      </c>
      <c r="B1" s="9"/>
      <c r="C1" s="9"/>
      <c r="D1" s="9"/>
      <c r="E1" s="9"/>
      <c r="F1" s="9"/>
      <c r="G1" s="9"/>
      <c r="H1" s="9"/>
      <c r="I1" s="9"/>
      <c r="J1" s="9"/>
      <c r="K1" s="9"/>
      <c r="L1" s="9"/>
      <c r="M1" s="9"/>
      <c r="N1" s="9"/>
      <c r="O1" s="9"/>
      <c r="P1" s="9"/>
      <c r="Q1" s="9"/>
      <c r="R1" s="9"/>
    </row>
    <row r="2" spans="1:18" x14ac:dyDescent="0.35">
      <c r="A2" s="4" t="s">
        <v>60</v>
      </c>
      <c r="B2" s="4"/>
      <c r="C2" s="4"/>
      <c r="D2" s="4"/>
      <c r="E2" s="51" t="s">
        <v>61</v>
      </c>
      <c r="F2" s="51"/>
      <c r="G2" s="51"/>
      <c r="H2" s="51"/>
      <c r="I2" s="51"/>
      <c r="J2" s="3" t="s">
        <v>62</v>
      </c>
      <c r="K2" s="3"/>
      <c r="L2" s="3"/>
      <c r="M2" s="3"/>
      <c r="N2" s="3"/>
      <c r="O2" s="28" t="s">
        <v>63</v>
      </c>
      <c r="P2" s="2" t="s">
        <v>64</v>
      </c>
      <c r="Q2" s="2"/>
      <c r="R2" s="2"/>
    </row>
    <row r="3" spans="1:18" ht="30" customHeight="1" x14ac:dyDescent="0.35">
      <c r="A3" s="15" t="s">
        <v>65</v>
      </c>
      <c r="B3" s="15" t="s">
        <v>66</v>
      </c>
      <c r="C3" s="15" t="s">
        <v>67</v>
      </c>
      <c r="D3" s="15" t="s">
        <v>68</v>
      </c>
      <c r="E3" s="15" t="s">
        <v>69</v>
      </c>
      <c r="F3" s="15" t="s">
        <v>20</v>
      </c>
      <c r="G3" s="15" t="s">
        <v>22</v>
      </c>
      <c r="H3" s="15" t="s">
        <v>70</v>
      </c>
      <c r="I3" s="15" t="s">
        <v>71</v>
      </c>
      <c r="J3" s="15" t="s">
        <v>72</v>
      </c>
      <c r="K3" s="15" t="s">
        <v>73</v>
      </c>
      <c r="L3" s="15" t="s">
        <v>74</v>
      </c>
      <c r="M3" s="15" t="s">
        <v>75</v>
      </c>
      <c r="N3" s="15" t="s">
        <v>76</v>
      </c>
      <c r="O3" s="15" t="s">
        <v>77</v>
      </c>
      <c r="P3" s="15" t="s">
        <v>78</v>
      </c>
      <c r="Q3" s="15" t="s">
        <v>79</v>
      </c>
      <c r="R3" s="15" t="s">
        <v>80</v>
      </c>
    </row>
    <row r="4" spans="1:18" x14ac:dyDescent="0.35">
      <c r="A4" s="29" t="s">
        <v>81</v>
      </c>
      <c r="B4" s="29">
        <v>59</v>
      </c>
      <c r="C4" s="29" t="s">
        <v>82</v>
      </c>
      <c r="D4" s="30" t="s">
        <v>83</v>
      </c>
      <c r="E4" s="29">
        <v>3</v>
      </c>
      <c r="F4" s="29">
        <v>2</v>
      </c>
      <c r="G4" s="29">
        <v>3</v>
      </c>
      <c r="H4" s="29">
        <v>4</v>
      </c>
      <c r="I4" s="29">
        <v>3</v>
      </c>
      <c r="J4" s="29">
        <v>1</v>
      </c>
      <c r="K4" s="29">
        <v>1</v>
      </c>
      <c r="L4" s="29">
        <v>2</v>
      </c>
      <c r="M4" s="29">
        <v>2</v>
      </c>
      <c r="N4" s="29">
        <v>2</v>
      </c>
      <c r="O4" s="29">
        <v>4</v>
      </c>
      <c r="P4" s="31">
        <f t="shared" ref="P4:P23" si="0">100-(SUM(E4:I4)/20)*100</f>
        <v>25</v>
      </c>
      <c r="Q4" s="31">
        <f t="shared" ref="Q4:Q23" si="1">(AVERAGE(J4:N4)-1)/4*100</f>
        <v>15.000000000000002</v>
      </c>
      <c r="R4" s="32" t="str">
        <f t="shared" ref="R4:R23" si="2">IF(O4&gt;=9,"Promotor",IF(O4&gt;=7,"Pasivo","Detractor"))</f>
        <v>Detractor</v>
      </c>
    </row>
    <row r="5" spans="1:18" x14ac:dyDescent="0.35">
      <c r="A5" s="33" t="s">
        <v>84</v>
      </c>
      <c r="B5" s="33">
        <v>33</v>
      </c>
      <c r="C5" s="33" t="s">
        <v>82</v>
      </c>
      <c r="D5" s="34" t="s">
        <v>85</v>
      </c>
      <c r="E5" s="33">
        <v>0</v>
      </c>
      <c r="F5" s="33">
        <v>0</v>
      </c>
      <c r="G5" s="33">
        <v>0</v>
      </c>
      <c r="H5" s="33">
        <v>0</v>
      </c>
      <c r="I5" s="33">
        <v>0</v>
      </c>
      <c r="J5" s="33">
        <v>5</v>
      </c>
      <c r="K5" s="33">
        <v>5</v>
      </c>
      <c r="L5" s="33">
        <v>5</v>
      </c>
      <c r="M5" s="33">
        <v>4</v>
      </c>
      <c r="N5" s="33">
        <v>5</v>
      </c>
      <c r="O5" s="33">
        <v>10</v>
      </c>
      <c r="P5" s="35">
        <f t="shared" si="0"/>
        <v>100</v>
      </c>
      <c r="Q5" s="35">
        <f t="shared" si="1"/>
        <v>95</v>
      </c>
      <c r="R5" s="36" t="str">
        <f t="shared" si="2"/>
        <v>Promotor</v>
      </c>
    </row>
    <row r="6" spans="1:18" x14ac:dyDescent="0.35">
      <c r="A6" s="29" t="s">
        <v>86</v>
      </c>
      <c r="B6" s="29">
        <v>58</v>
      </c>
      <c r="C6" s="29" t="s">
        <v>82</v>
      </c>
      <c r="D6" s="30" t="s">
        <v>87</v>
      </c>
      <c r="E6" s="29">
        <v>2</v>
      </c>
      <c r="F6" s="29">
        <v>4</v>
      </c>
      <c r="G6" s="29">
        <v>3</v>
      </c>
      <c r="H6" s="29">
        <v>4</v>
      </c>
      <c r="I6" s="29">
        <v>4</v>
      </c>
      <c r="J6" s="29">
        <v>5</v>
      </c>
      <c r="K6" s="29">
        <v>5</v>
      </c>
      <c r="L6" s="29">
        <v>4</v>
      </c>
      <c r="M6" s="29">
        <v>5</v>
      </c>
      <c r="N6" s="29">
        <v>4</v>
      </c>
      <c r="O6" s="29">
        <v>9</v>
      </c>
      <c r="P6" s="31">
        <f t="shared" si="0"/>
        <v>15</v>
      </c>
      <c r="Q6" s="31">
        <f t="shared" si="1"/>
        <v>89.999999999999986</v>
      </c>
      <c r="R6" s="32" t="str">
        <f t="shared" si="2"/>
        <v>Promotor</v>
      </c>
    </row>
    <row r="7" spans="1:18" x14ac:dyDescent="0.35">
      <c r="A7" s="33" t="s">
        <v>88</v>
      </c>
      <c r="B7" s="33">
        <v>66</v>
      </c>
      <c r="C7" s="33" t="s">
        <v>82</v>
      </c>
      <c r="D7" s="34" t="s">
        <v>85</v>
      </c>
      <c r="E7" s="33">
        <v>0</v>
      </c>
      <c r="F7" s="33">
        <v>0</v>
      </c>
      <c r="G7" s="33">
        <v>0</v>
      </c>
      <c r="H7" s="33">
        <v>0</v>
      </c>
      <c r="I7" s="33">
        <v>0</v>
      </c>
      <c r="J7" s="33">
        <v>5</v>
      </c>
      <c r="K7" s="33">
        <v>5</v>
      </c>
      <c r="L7" s="33">
        <v>5</v>
      </c>
      <c r="M7" s="33">
        <v>4</v>
      </c>
      <c r="N7" s="33">
        <v>5</v>
      </c>
      <c r="O7" s="33">
        <v>9</v>
      </c>
      <c r="P7" s="35">
        <f t="shared" si="0"/>
        <v>100</v>
      </c>
      <c r="Q7" s="35">
        <f t="shared" si="1"/>
        <v>95</v>
      </c>
      <c r="R7" s="36" t="str">
        <f t="shared" si="2"/>
        <v>Promotor</v>
      </c>
    </row>
    <row r="8" spans="1:18" ht="25" x14ac:dyDescent="0.35">
      <c r="A8" s="29" t="s">
        <v>89</v>
      </c>
      <c r="B8" s="29">
        <v>37</v>
      </c>
      <c r="C8" s="29" t="s">
        <v>90</v>
      </c>
      <c r="D8" s="30" t="s">
        <v>91</v>
      </c>
      <c r="E8" s="29">
        <v>1</v>
      </c>
      <c r="F8" s="29">
        <v>1</v>
      </c>
      <c r="G8" s="29">
        <v>0</v>
      </c>
      <c r="H8" s="29">
        <v>1</v>
      </c>
      <c r="I8" s="29">
        <v>1</v>
      </c>
      <c r="J8" s="29">
        <v>1</v>
      </c>
      <c r="K8" s="29">
        <v>1</v>
      </c>
      <c r="L8" s="29">
        <v>2</v>
      </c>
      <c r="M8" s="29">
        <v>2</v>
      </c>
      <c r="N8" s="29">
        <v>2</v>
      </c>
      <c r="O8" s="29">
        <v>7</v>
      </c>
      <c r="P8" s="31">
        <f t="shared" si="0"/>
        <v>80</v>
      </c>
      <c r="Q8" s="31">
        <f t="shared" si="1"/>
        <v>15.000000000000002</v>
      </c>
      <c r="R8" s="32" t="str">
        <f t="shared" si="2"/>
        <v>Pasivo</v>
      </c>
    </row>
    <row r="9" spans="1:18" ht="25" x14ac:dyDescent="0.35">
      <c r="A9" s="33" t="s">
        <v>92</v>
      </c>
      <c r="B9" s="33">
        <v>67</v>
      </c>
      <c r="C9" s="33" t="s">
        <v>90</v>
      </c>
      <c r="D9" s="34" t="s">
        <v>91</v>
      </c>
      <c r="E9" s="33">
        <v>2</v>
      </c>
      <c r="F9" s="33">
        <v>2</v>
      </c>
      <c r="G9" s="33">
        <v>3</v>
      </c>
      <c r="H9" s="33">
        <v>3</v>
      </c>
      <c r="I9" s="33">
        <v>3</v>
      </c>
      <c r="J9" s="33">
        <v>4</v>
      </c>
      <c r="K9" s="33">
        <v>4</v>
      </c>
      <c r="L9" s="33">
        <v>5</v>
      </c>
      <c r="M9" s="33">
        <v>5</v>
      </c>
      <c r="N9" s="33">
        <v>5</v>
      </c>
      <c r="O9" s="33">
        <v>10</v>
      </c>
      <c r="P9" s="35">
        <f t="shared" si="0"/>
        <v>35</v>
      </c>
      <c r="Q9" s="35">
        <f t="shared" si="1"/>
        <v>89.999999999999986</v>
      </c>
      <c r="R9" s="36" t="str">
        <f t="shared" si="2"/>
        <v>Promotor</v>
      </c>
    </row>
    <row r="10" spans="1:18" x14ac:dyDescent="0.35">
      <c r="A10" s="29" t="s">
        <v>93</v>
      </c>
      <c r="B10" s="29">
        <v>65</v>
      </c>
      <c r="C10" s="29" t="s">
        <v>90</v>
      </c>
      <c r="D10" s="30" t="s">
        <v>87</v>
      </c>
      <c r="E10" s="29">
        <v>4</v>
      </c>
      <c r="F10" s="29">
        <v>3</v>
      </c>
      <c r="G10" s="29">
        <v>2</v>
      </c>
      <c r="H10" s="29">
        <v>3</v>
      </c>
      <c r="I10" s="29">
        <v>2</v>
      </c>
      <c r="J10" s="29">
        <v>4</v>
      </c>
      <c r="K10" s="29">
        <v>5</v>
      </c>
      <c r="L10" s="29">
        <v>5</v>
      </c>
      <c r="M10" s="29">
        <v>5</v>
      </c>
      <c r="N10" s="29">
        <v>5</v>
      </c>
      <c r="O10" s="29">
        <v>10</v>
      </c>
      <c r="P10" s="31">
        <f t="shared" si="0"/>
        <v>30</v>
      </c>
      <c r="Q10" s="31">
        <f t="shared" si="1"/>
        <v>95</v>
      </c>
      <c r="R10" s="32" t="str">
        <f t="shared" si="2"/>
        <v>Promotor</v>
      </c>
    </row>
    <row r="11" spans="1:18" x14ac:dyDescent="0.35">
      <c r="A11" s="33" t="s">
        <v>94</v>
      </c>
      <c r="B11" s="33">
        <v>61</v>
      </c>
      <c r="C11" s="33" t="s">
        <v>90</v>
      </c>
      <c r="D11" s="34" t="s">
        <v>85</v>
      </c>
      <c r="E11" s="33">
        <v>2</v>
      </c>
      <c r="F11" s="33">
        <v>2</v>
      </c>
      <c r="G11" s="33">
        <v>4</v>
      </c>
      <c r="H11" s="33">
        <v>3</v>
      </c>
      <c r="I11" s="33">
        <v>2</v>
      </c>
      <c r="J11" s="33">
        <v>1</v>
      </c>
      <c r="K11" s="33">
        <v>1</v>
      </c>
      <c r="L11" s="33">
        <v>1</v>
      </c>
      <c r="M11" s="33">
        <v>2</v>
      </c>
      <c r="N11" s="33">
        <v>1</v>
      </c>
      <c r="O11" s="33">
        <v>5</v>
      </c>
      <c r="P11" s="35">
        <f t="shared" si="0"/>
        <v>35</v>
      </c>
      <c r="Q11" s="35">
        <f t="shared" si="1"/>
        <v>4.9999999999999991</v>
      </c>
      <c r="R11" s="36" t="str">
        <f t="shared" si="2"/>
        <v>Detractor</v>
      </c>
    </row>
    <row r="12" spans="1:18" x14ac:dyDescent="0.35">
      <c r="A12" s="29" t="s">
        <v>95</v>
      </c>
      <c r="B12" s="29">
        <v>62</v>
      </c>
      <c r="C12" s="29" t="s">
        <v>82</v>
      </c>
      <c r="D12" s="30" t="s">
        <v>87</v>
      </c>
      <c r="E12" s="29">
        <v>0</v>
      </c>
      <c r="F12" s="29">
        <v>1</v>
      </c>
      <c r="G12" s="29">
        <v>0</v>
      </c>
      <c r="H12" s="29">
        <v>1</v>
      </c>
      <c r="I12" s="29">
        <v>0</v>
      </c>
      <c r="J12" s="29">
        <v>2</v>
      </c>
      <c r="K12" s="29">
        <v>1</v>
      </c>
      <c r="L12" s="29">
        <v>2</v>
      </c>
      <c r="M12" s="29">
        <v>2</v>
      </c>
      <c r="N12" s="29">
        <v>1</v>
      </c>
      <c r="O12" s="29">
        <v>8</v>
      </c>
      <c r="P12" s="31">
        <f t="shared" si="0"/>
        <v>90</v>
      </c>
      <c r="Q12" s="31">
        <f t="shared" si="1"/>
        <v>15.000000000000002</v>
      </c>
      <c r="R12" s="32" t="str">
        <f t="shared" si="2"/>
        <v>Pasivo</v>
      </c>
    </row>
    <row r="13" spans="1:18" ht="25" x14ac:dyDescent="0.35">
      <c r="A13" s="33" t="s">
        <v>96</v>
      </c>
      <c r="B13" s="33">
        <v>73</v>
      </c>
      <c r="C13" s="33" t="s">
        <v>90</v>
      </c>
      <c r="D13" s="34" t="s">
        <v>91</v>
      </c>
      <c r="E13" s="33">
        <v>3</v>
      </c>
      <c r="F13" s="33">
        <v>3</v>
      </c>
      <c r="G13" s="33">
        <v>2</v>
      </c>
      <c r="H13" s="33">
        <v>3</v>
      </c>
      <c r="I13" s="33">
        <v>2</v>
      </c>
      <c r="J13" s="33">
        <v>5</v>
      </c>
      <c r="K13" s="33">
        <v>5</v>
      </c>
      <c r="L13" s="33">
        <v>5</v>
      </c>
      <c r="M13" s="33">
        <v>5</v>
      </c>
      <c r="N13" s="33">
        <v>4</v>
      </c>
      <c r="O13" s="33">
        <v>9</v>
      </c>
      <c r="P13" s="35">
        <f t="shared" si="0"/>
        <v>35</v>
      </c>
      <c r="Q13" s="35">
        <f t="shared" si="1"/>
        <v>95</v>
      </c>
      <c r="R13" s="36" t="str">
        <f t="shared" si="2"/>
        <v>Promotor</v>
      </c>
    </row>
    <row r="14" spans="1:18" x14ac:dyDescent="0.35">
      <c r="A14" s="29" t="s">
        <v>97</v>
      </c>
      <c r="B14" s="29">
        <v>64</v>
      </c>
      <c r="C14" s="29" t="s">
        <v>90</v>
      </c>
      <c r="D14" s="30" t="s">
        <v>83</v>
      </c>
      <c r="E14" s="29">
        <v>4</v>
      </c>
      <c r="F14" s="29">
        <v>2</v>
      </c>
      <c r="G14" s="29">
        <v>2</v>
      </c>
      <c r="H14" s="29">
        <v>3</v>
      </c>
      <c r="I14" s="29">
        <v>2</v>
      </c>
      <c r="J14" s="29">
        <v>2</v>
      </c>
      <c r="K14" s="29">
        <v>2</v>
      </c>
      <c r="L14" s="29">
        <v>1</v>
      </c>
      <c r="M14" s="29">
        <v>2</v>
      </c>
      <c r="N14" s="29">
        <v>2</v>
      </c>
      <c r="O14" s="29">
        <v>5</v>
      </c>
      <c r="P14" s="31">
        <f t="shared" si="0"/>
        <v>35</v>
      </c>
      <c r="Q14" s="31">
        <f t="shared" si="1"/>
        <v>20</v>
      </c>
      <c r="R14" s="32" t="str">
        <f t="shared" si="2"/>
        <v>Detractor</v>
      </c>
    </row>
    <row r="15" spans="1:18" x14ac:dyDescent="0.35">
      <c r="A15" s="33" t="s">
        <v>98</v>
      </c>
      <c r="B15" s="33">
        <v>25</v>
      </c>
      <c r="C15" s="33" t="s">
        <v>82</v>
      </c>
      <c r="D15" s="34" t="s">
        <v>85</v>
      </c>
      <c r="E15" s="33">
        <v>0</v>
      </c>
      <c r="F15" s="33">
        <v>0</v>
      </c>
      <c r="G15" s="33">
        <v>0</v>
      </c>
      <c r="H15" s="33">
        <v>0</v>
      </c>
      <c r="I15" s="33">
        <v>1</v>
      </c>
      <c r="J15" s="33">
        <v>1</v>
      </c>
      <c r="K15" s="33">
        <v>1</v>
      </c>
      <c r="L15" s="33">
        <v>2</v>
      </c>
      <c r="M15" s="33">
        <v>2</v>
      </c>
      <c r="N15" s="33">
        <v>1</v>
      </c>
      <c r="O15" s="33">
        <v>7</v>
      </c>
      <c r="P15" s="35">
        <f t="shared" si="0"/>
        <v>95</v>
      </c>
      <c r="Q15" s="35">
        <f t="shared" si="1"/>
        <v>9.9999999999999982</v>
      </c>
      <c r="R15" s="36" t="str">
        <f t="shared" si="2"/>
        <v>Pasivo</v>
      </c>
    </row>
    <row r="16" spans="1:18" x14ac:dyDescent="0.35">
      <c r="A16" s="29" t="s">
        <v>99</v>
      </c>
      <c r="B16" s="29">
        <v>32</v>
      </c>
      <c r="C16" s="29" t="s">
        <v>90</v>
      </c>
      <c r="D16" s="30" t="s">
        <v>83</v>
      </c>
      <c r="E16" s="29">
        <v>0</v>
      </c>
      <c r="F16" s="29">
        <v>0</v>
      </c>
      <c r="G16" s="29">
        <v>1</v>
      </c>
      <c r="H16" s="29">
        <v>1</v>
      </c>
      <c r="I16" s="29">
        <v>0</v>
      </c>
      <c r="J16" s="29">
        <v>4</v>
      </c>
      <c r="K16" s="29">
        <v>5</v>
      </c>
      <c r="L16" s="29">
        <v>5</v>
      </c>
      <c r="M16" s="29">
        <v>5</v>
      </c>
      <c r="N16" s="29">
        <v>4</v>
      </c>
      <c r="O16" s="29">
        <v>9</v>
      </c>
      <c r="P16" s="31">
        <f t="shared" si="0"/>
        <v>90</v>
      </c>
      <c r="Q16" s="31">
        <f t="shared" si="1"/>
        <v>89.999999999999986</v>
      </c>
      <c r="R16" s="32" t="str">
        <f t="shared" si="2"/>
        <v>Promotor</v>
      </c>
    </row>
    <row r="17" spans="1:18" x14ac:dyDescent="0.35">
      <c r="A17" s="33" t="s">
        <v>100</v>
      </c>
      <c r="B17" s="33">
        <v>49</v>
      </c>
      <c r="C17" s="33" t="s">
        <v>90</v>
      </c>
      <c r="D17" s="34" t="s">
        <v>87</v>
      </c>
      <c r="E17" s="33">
        <v>4</v>
      </c>
      <c r="F17" s="33">
        <v>3</v>
      </c>
      <c r="G17" s="33">
        <v>2</v>
      </c>
      <c r="H17" s="33">
        <v>2</v>
      </c>
      <c r="I17" s="33">
        <v>2</v>
      </c>
      <c r="J17" s="33">
        <v>4</v>
      </c>
      <c r="K17" s="33">
        <v>5</v>
      </c>
      <c r="L17" s="33">
        <v>4</v>
      </c>
      <c r="M17" s="33">
        <v>5</v>
      </c>
      <c r="N17" s="33">
        <v>5</v>
      </c>
      <c r="O17" s="33">
        <v>10</v>
      </c>
      <c r="P17" s="35">
        <f t="shared" si="0"/>
        <v>35</v>
      </c>
      <c r="Q17" s="35">
        <f t="shared" si="1"/>
        <v>89.999999999999986</v>
      </c>
      <c r="R17" s="36" t="str">
        <f t="shared" si="2"/>
        <v>Promotor</v>
      </c>
    </row>
    <row r="18" spans="1:18" ht="25" x14ac:dyDescent="0.35">
      <c r="A18" s="29" t="s">
        <v>101</v>
      </c>
      <c r="B18" s="29">
        <v>61</v>
      </c>
      <c r="C18" s="29" t="s">
        <v>82</v>
      </c>
      <c r="D18" s="30" t="s">
        <v>91</v>
      </c>
      <c r="E18" s="29">
        <v>0</v>
      </c>
      <c r="F18" s="29">
        <v>1</v>
      </c>
      <c r="G18" s="29">
        <v>1</v>
      </c>
      <c r="H18" s="29">
        <v>0</v>
      </c>
      <c r="I18" s="29">
        <v>0</v>
      </c>
      <c r="J18" s="29">
        <v>4</v>
      </c>
      <c r="K18" s="29">
        <v>4</v>
      </c>
      <c r="L18" s="29">
        <v>5</v>
      </c>
      <c r="M18" s="29">
        <v>4</v>
      </c>
      <c r="N18" s="29">
        <v>5</v>
      </c>
      <c r="O18" s="29">
        <v>10</v>
      </c>
      <c r="P18" s="31">
        <f t="shared" si="0"/>
        <v>90</v>
      </c>
      <c r="Q18" s="31">
        <f t="shared" si="1"/>
        <v>85.000000000000014</v>
      </c>
      <c r="R18" s="32" t="str">
        <f t="shared" si="2"/>
        <v>Promotor</v>
      </c>
    </row>
    <row r="19" spans="1:18" x14ac:dyDescent="0.35">
      <c r="A19" s="33" t="s">
        <v>102</v>
      </c>
      <c r="B19" s="33">
        <v>41</v>
      </c>
      <c r="C19" s="33" t="s">
        <v>90</v>
      </c>
      <c r="D19" s="34" t="s">
        <v>103</v>
      </c>
      <c r="E19" s="33">
        <v>4</v>
      </c>
      <c r="F19" s="33">
        <v>2</v>
      </c>
      <c r="G19" s="33">
        <v>4</v>
      </c>
      <c r="H19" s="33">
        <v>4</v>
      </c>
      <c r="I19" s="33">
        <v>4</v>
      </c>
      <c r="J19" s="33">
        <v>2</v>
      </c>
      <c r="K19" s="33">
        <v>1</v>
      </c>
      <c r="L19" s="33">
        <v>2</v>
      </c>
      <c r="M19" s="33">
        <v>2</v>
      </c>
      <c r="N19" s="33">
        <v>1</v>
      </c>
      <c r="O19" s="33">
        <v>2</v>
      </c>
      <c r="P19" s="35">
        <f t="shared" si="0"/>
        <v>10</v>
      </c>
      <c r="Q19" s="35">
        <f t="shared" si="1"/>
        <v>15.000000000000002</v>
      </c>
      <c r="R19" s="36" t="str">
        <f t="shared" si="2"/>
        <v>Detractor</v>
      </c>
    </row>
    <row r="20" spans="1:18" x14ac:dyDescent="0.35">
      <c r="A20" s="29" t="s">
        <v>104</v>
      </c>
      <c r="B20" s="29">
        <v>30</v>
      </c>
      <c r="C20" s="29" t="s">
        <v>90</v>
      </c>
      <c r="D20" s="30" t="s">
        <v>85</v>
      </c>
      <c r="E20" s="29">
        <v>0</v>
      </c>
      <c r="F20" s="29">
        <v>0</v>
      </c>
      <c r="G20" s="29">
        <v>0</v>
      </c>
      <c r="H20" s="29">
        <v>1</v>
      </c>
      <c r="I20" s="29">
        <v>0</v>
      </c>
      <c r="J20" s="29">
        <v>2</v>
      </c>
      <c r="K20" s="29">
        <v>2</v>
      </c>
      <c r="L20" s="29">
        <v>2</v>
      </c>
      <c r="M20" s="29">
        <v>1</v>
      </c>
      <c r="N20" s="29">
        <v>1</v>
      </c>
      <c r="O20" s="29">
        <v>8</v>
      </c>
      <c r="P20" s="31">
        <f t="shared" si="0"/>
        <v>95</v>
      </c>
      <c r="Q20" s="31">
        <f t="shared" si="1"/>
        <v>15.000000000000002</v>
      </c>
      <c r="R20" s="32" t="str">
        <f t="shared" si="2"/>
        <v>Pasivo</v>
      </c>
    </row>
    <row r="21" spans="1:18" ht="25" x14ac:dyDescent="0.35">
      <c r="A21" s="33" t="s">
        <v>105</v>
      </c>
      <c r="B21" s="33">
        <v>70</v>
      </c>
      <c r="C21" s="33" t="s">
        <v>90</v>
      </c>
      <c r="D21" s="34" t="s">
        <v>91</v>
      </c>
      <c r="E21" s="33">
        <v>0</v>
      </c>
      <c r="F21" s="33">
        <v>0</v>
      </c>
      <c r="G21" s="33">
        <v>0</v>
      </c>
      <c r="H21" s="33">
        <v>1</v>
      </c>
      <c r="I21" s="33">
        <v>0</v>
      </c>
      <c r="J21" s="33">
        <v>1</v>
      </c>
      <c r="K21" s="33">
        <v>2</v>
      </c>
      <c r="L21" s="33">
        <v>1</v>
      </c>
      <c r="M21" s="33">
        <v>2</v>
      </c>
      <c r="N21" s="33">
        <v>2</v>
      </c>
      <c r="O21" s="33">
        <v>7</v>
      </c>
      <c r="P21" s="35">
        <f t="shared" si="0"/>
        <v>95</v>
      </c>
      <c r="Q21" s="35">
        <f t="shared" si="1"/>
        <v>15.000000000000002</v>
      </c>
      <c r="R21" s="36" t="str">
        <f t="shared" si="2"/>
        <v>Pasivo</v>
      </c>
    </row>
    <row r="22" spans="1:18" x14ac:dyDescent="0.35">
      <c r="A22" s="29" t="s">
        <v>106</v>
      </c>
      <c r="B22" s="29">
        <v>28</v>
      </c>
      <c r="C22" s="29" t="s">
        <v>90</v>
      </c>
      <c r="D22" s="30" t="s">
        <v>83</v>
      </c>
      <c r="E22" s="29">
        <v>0</v>
      </c>
      <c r="F22" s="29">
        <v>0</v>
      </c>
      <c r="G22" s="29">
        <v>1</v>
      </c>
      <c r="H22" s="29">
        <v>1</v>
      </c>
      <c r="I22" s="29">
        <v>0</v>
      </c>
      <c r="J22" s="29">
        <v>4</v>
      </c>
      <c r="K22" s="29">
        <v>4</v>
      </c>
      <c r="L22" s="29">
        <v>4</v>
      </c>
      <c r="M22" s="29">
        <v>5</v>
      </c>
      <c r="N22" s="29">
        <v>5</v>
      </c>
      <c r="O22" s="29">
        <v>10</v>
      </c>
      <c r="P22" s="31">
        <f t="shared" si="0"/>
        <v>90</v>
      </c>
      <c r="Q22" s="31">
        <f t="shared" si="1"/>
        <v>85.000000000000014</v>
      </c>
      <c r="R22" s="32" t="str">
        <f t="shared" si="2"/>
        <v>Promotor</v>
      </c>
    </row>
    <row r="23" spans="1:18" ht="25" x14ac:dyDescent="0.35">
      <c r="A23" s="33" t="s">
        <v>107</v>
      </c>
      <c r="B23" s="33">
        <v>37</v>
      </c>
      <c r="C23" s="33" t="s">
        <v>90</v>
      </c>
      <c r="D23" s="34" t="s">
        <v>91</v>
      </c>
      <c r="E23" s="33">
        <v>0</v>
      </c>
      <c r="F23" s="33">
        <v>0</v>
      </c>
      <c r="G23" s="33">
        <v>0</v>
      </c>
      <c r="H23" s="33">
        <v>0</v>
      </c>
      <c r="I23" s="33">
        <v>0</v>
      </c>
      <c r="J23" s="33">
        <v>5</v>
      </c>
      <c r="K23" s="33">
        <v>5</v>
      </c>
      <c r="L23" s="33">
        <v>5</v>
      </c>
      <c r="M23" s="33">
        <v>5</v>
      </c>
      <c r="N23" s="33">
        <v>5</v>
      </c>
      <c r="O23" s="33">
        <v>10</v>
      </c>
      <c r="P23" s="35">
        <f t="shared" si="0"/>
        <v>100</v>
      </c>
      <c r="Q23" s="35">
        <f t="shared" si="1"/>
        <v>100</v>
      </c>
      <c r="R23" s="36" t="str">
        <f t="shared" si="2"/>
        <v>Promotor</v>
      </c>
    </row>
    <row r="25" spans="1:18" x14ac:dyDescent="0.35">
      <c r="A25" s="10" t="s">
        <v>108</v>
      </c>
      <c r="B25" s="10"/>
      <c r="C25" s="10"/>
      <c r="D25" s="10"/>
      <c r="E25" s="10"/>
      <c r="F25" s="10"/>
      <c r="G25" s="10"/>
      <c r="H25" s="10"/>
      <c r="I25" s="10"/>
      <c r="J25" s="10"/>
      <c r="K25" s="10"/>
      <c r="L25" s="10"/>
      <c r="M25" s="10"/>
      <c r="N25" s="10"/>
      <c r="O25" s="10"/>
      <c r="P25" s="10"/>
      <c r="Q25" s="10"/>
      <c r="R25" s="10"/>
    </row>
  </sheetData>
  <mergeCells count="6">
    <mergeCell ref="A25:R25"/>
    <mergeCell ref="A1:R1"/>
    <mergeCell ref="A2:D2"/>
    <mergeCell ref="E2:I2"/>
    <mergeCell ref="J2:N2"/>
    <mergeCell ref="P2:R2"/>
  </mergeCells>
  <conditionalFormatting sqref="P4:P23">
    <cfRule type="dataBar" priority="2">
      <dataBar>
        <cfvo type="num" val="0"/>
        <cfvo type="num" val="100"/>
        <color rgb="FF00A7B4"/>
      </dataBar>
      <extLst>
        <ext xmlns:x14="http://schemas.microsoft.com/office/spreadsheetml/2009/9/main" uri="{B025F937-C7B1-47D3-B67F-A62EFF666E3E}">
          <x14:id>{26354D30-F9BC-451F-BED6-1DD56F1D6D59}</x14:id>
        </ext>
      </extLst>
    </cfRule>
  </conditionalFormatting>
  <conditionalFormatting sqref="Q4:Q23">
    <cfRule type="dataBar" priority="3">
      <dataBar>
        <cfvo type="num" val="0"/>
        <cfvo type="num" val="100"/>
        <color rgb="FF44546A"/>
      </dataBar>
      <extLst>
        <ext xmlns:x14="http://schemas.microsoft.com/office/spreadsheetml/2009/9/main" uri="{B025F937-C7B1-47D3-B67F-A62EFF666E3E}">
          <x14:id>{7A598073-106C-4288-BDAE-113485B0AB77}</x14:id>
        </ext>
      </extLst>
    </cfRule>
  </conditionalFormatting>
  <conditionalFormatting sqref="R4:R23">
    <cfRule type="expression" dxfId="2" priority="4">
      <formula>R4="Promotor"</formula>
    </cfRule>
    <cfRule type="expression" dxfId="1" priority="5">
      <formula>R4="Pasivo"</formula>
    </cfRule>
    <cfRule type="expression" dxfId="0" priority="6">
      <formula>R4="Detractor"</formula>
    </cfRule>
  </conditionalFormatting>
  <pageMargins left="0.75" right="0.75" top="1" bottom="1" header="0.511811023622047" footer="0.511811023622047"/>
  <pageSetup paperSize="9" orientation="portrait" horizontalDpi="300" verticalDpi="300"/>
  <extLst>
    <ext xmlns:x14="http://schemas.microsoft.com/office/spreadsheetml/2009/9/main" uri="{78C0D931-6437-407d-A8EE-F0AAD7539E65}">
      <x14:conditionalFormattings>
        <x14:conditionalFormatting xmlns:xm="http://schemas.microsoft.com/office/excel/2006/main">
          <x14:cfRule type="dataBar" id="{26354D30-F9BC-451F-BED6-1DD56F1D6D59}">
            <x14:dataBar axisPosition="none">
              <x14:cfvo type="num">
                <xm:f>0</xm:f>
              </x14:cfvo>
              <x14:cfvo type="num">
                <xm:f>100</xm:f>
              </x14:cfvo>
              <x14:negativeFillColor rgb="FF00A7B4"/>
            </x14:dataBar>
          </x14:cfRule>
          <xm:sqref>P4:P23</xm:sqref>
        </x14:conditionalFormatting>
        <x14:conditionalFormatting xmlns:xm="http://schemas.microsoft.com/office/excel/2006/main">
          <x14:cfRule type="dataBar" id="{7A598073-106C-4288-BDAE-113485B0AB77}">
            <x14:dataBar axisPosition="none">
              <x14:cfvo type="num">
                <xm:f>0</xm:f>
              </x14:cfvo>
              <x14:cfvo type="num">
                <xm:f>100</xm:f>
              </x14:cfvo>
              <x14:negativeFillColor rgb="FF44546A"/>
            </x14:dataBar>
          </x14:cfRule>
          <xm:sqref>Q4:Q23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H22"/>
  <sheetViews>
    <sheetView showGridLines="0" zoomScaleNormal="100" workbookViewId="0">
      <selection activeCell="B2" sqref="B2:H2"/>
    </sheetView>
  </sheetViews>
  <sheetFormatPr baseColWidth="10" defaultColWidth="8.6328125" defaultRowHeight="14.5" x14ac:dyDescent="0.35"/>
  <cols>
    <col min="1" max="1" width="3" customWidth="1"/>
    <col min="2" max="2" width="24" customWidth="1"/>
    <col min="3" max="6" width="16" customWidth="1"/>
    <col min="7" max="8" width="20" customWidth="1"/>
    <col min="9" max="9" width="3" customWidth="1"/>
  </cols>
  <sheetData>
    <row r="2" spans="2:8" ht="27.75" customHeight="1" x14ac:dyDescent="0.35">
      <c r="B2" s="9" t="s">
        <v>109</v>
      </c>
      <c r="C2" s="9"/>
      <c r="D2" s="9"/>
      <c r="E2" s="9"/>
      <c r="F2" s="9"/>
      <c r="G2" s="9"/>
      <c r="H2" s="9"/>
    </row>
    <row r="4" spans="2:8" ht="19.5" customHeight="1" x14ac:dyDescent="0.35">
      <c r="B4" s="1" t="s">
        <v>110</v>
      </c>
      <c r="C4" s="1"/>
      <c r="D4" s="1" t="s">
        <v>111</v>
      </c>
      <c r="E4" s="1"/>
      <c r="F4" s="1" t="s">
        <v>112</v>
      </c>
      <c r="G4" s="1"/>
    </row>
    <row r="5" spans="2:8" ht="36" customHeight="1" x14ac:dyDescent="0.35">
      <c r="B5" s="47">
        <f>AVERAGE('Datos Simulados'!P4:P23)</f>
        <v>64</v>
      </c>
      <c r="C5" s="47"/>
      <c r="D5" s="47">
        <f>AVERAGE('Datos Simulados'!Q4:Q23)</f>
        <v>56.75</v>
      </c>
      <c r="E5" s="47"/>
      <c r="F5" s="48">
        <f>(COUNTIF('Datos Simulados'!R4:R23,"Promotor")/COUNTA('Datos Simulados'!R4:R23)-COUNTIF('Datos Simulados'!R4:R23,"Detractor")/COUNTA('Datos Simulados'!R4:R23))*100</f>
        <v>35</v>
      </c>
      <c r="G5" s="48"/>
    </row>
    <row r="6" spans="2:8" x14ac:dyDescent="0.35">
      <c r="B6" s="49" t="s">
        <v>113</v>
      </c>
      <c r="C6" s="49"/>
      <c r="D6" s="49" t="s">
        <v>114</v>
      </c>
      <c r="E6" s="49"/>
      <c r="F6" s="49" t="s">
        <v>115</v>
      </c>
      <c r="G6" s="49"/>
    </row>
    <row r="9" spans="2:8" ht="15.5" x14ac:dyDescent="0.35">
      <c r="B9" s="8" t="s">
        <v>116</v>
      </c>
      <c r="C9" s="8"/>
      <c r="D9" s="8"/>
      <c r="E9" s="8"/>
      <c r="F9" s="8"/>
      <c r="G9" s="8"/>
      <c r="H9" s="8"/>
    </row>
    <row r="10" spans="2:8" x14ac:dyDescent="0.35">
      <c r="B10" s="15" t="s">
        <v>46</v>
      </c>
      <c r="C10" s="15" t="s">
        <v>117</v>
      </c>
      <c r="D10" s="15" t="s">
        <v>118</v>
      </c>
    </row>
    <row r="11" spans="2:8" x14ac:dyDescent="0.35">
      <c r="B11" s="19" t="s">
        <v>49</v>
      </c>
      <c r="C11" s="37">
        <f>COUNTIF('Datos Simulados'!R4:R23,"Promotor")</f>
        <v>11</v>
      </c>
      <c r="D11" s="38">
        <f>C11/COUNTA('Datos Simulados'!R4:R23)</f>
        <v>0.55000000000000004</v>
      </c>
    </row>
    <row r="12" spans="2:8" x14ac:dyDescent="0.35">
      <c r="B12" s="22" t="s">
        <v>52</v>
      </c>
      <c r="C12" s="39">
        <f>COUNTIF('Datos Simulados'!R4:R23,"Pasivo")</f>
        <v>5</v>
      </c>
      <c r="D12" s="40">
        <f>C12/COUNTA('Datos Simulados'!R4:R23)</f>
        <v>0.25</v>
      </c>
    </row>
    <row r="13" spans="2:8" x14ac:dyDescent="0.35">
      <c r="B13" s="25" t="s">
        <v>55</v>
      </c>
      <c r="C13" s="41">
        <f>COUNTIF('Datos Simulados'!R4:R23,"Detractor")</f>
        <v>4</v>
      </c>
      <c r="D13" s="42">
        <f>C13/COUNTA('Datos Simulados'!R4:R23)</f>
        <v>0.2</v>
      </c>
    </row>
    <row r="16" spans="2:8" ht="15.5" x14ac:dyDescent="0.35">
      <c r="B16" s="8" t="s">
        <v>119</v>
      </c>
      <c r="C16" s="8"/>
      <c r="D16" s="8"/>
      <c r="E16" s="8"/>
      <c r="F16" s="8"/>
      <c r="G16" s="8"/>
      <c r="H16" s="8"/>
    </row>
    <row r="17" spans="2:8" ht="22.4" customHeight="1" x14ac:dyDescent="0.35">
      <c r="B17" s="50" t="s">
        <v>120</v>
      </c>
      <c r="C17" s="50"/>
      <c r="D17" s="50"/>
      <c r="E17" s="50"/>
      <c r="F17" s="50"/>
      <c r="G17" s="50"/>
      <c r="H17" s="50"/>
    </row>
    <row r="18" spans="2:8" x14ac:dyDescent="0.35">
      <c r="B18" s="15" t="s">
        <v>121</v>
      </c>
      <c r="C18" s="15" t="s">
        <v>122</v>
      </c>
      <c r="D18" s="15" t="s">
        <v>123</v>
      </c>
      <c r="E18" s="15" t="s">
        <v>117</v>
      </c>
    </row>
    <row r="19" spans="2:8" ht="33.75" customHeight="1" x14ac:dyDescent="0.35">
      <c r="B19" s="19" t="s">
        <v>124</v>
      </c>
      <c r="C19" s="43" t="s">
        <v>125</v>
      </c>
      <c r="D19" s="21" t="s">
        <v>126</v>
      </c>
      <c r="E19" s="43">
        <f>COUNTIFS('Datos Simulados'!P4:P23,"&gt;=60",'Datos Simulados'!Q4:Q23,"&gt;=60")</f>
        <v>6</v>
      </c>
    </row>
    <row r="20" spans="2:8" ht="33.75" customHeight="1" x14ac:dyDescent="0.35">
      <c r="B20" s="22" t="s">
        <v>127</v>
      </c>
      <c r="C20" s="44" t="s">
        <v>128</v>
      </c>
      <c r="D20" s="24" t="s">
        <v>129</v>
      </c>
      <c r="E20" s="44">
        <f>COUNTIFS('Datos Simulados'!P4:P23,"&gt;=60",'Datos Simulados'!Q4:Q23,"&lt;60")</f>
        <v>5</v>
      </c>
    </row>
    <row r="21" spans="2:8" ht="33.75" customHeight="1" x14ac:dyDescent="0.35">
      <c r="B21" s="25" t="s">
        <v>130</v>
      </c>
      <c r="C21" s="45" t="s">
        <v>131</v>
      </c>
      <c r="D21" s="27" t="s">
        <v>132</v>
      </c>
      <c r="E21" s="45">
        <f>COUNTIFS('Datos Simulados'!P4:P23,"&lt;60",'Datos Simulados'!Q4:Q23,"&gt;=60")</f>
        <v>5</v>
      </c>
    </row>
    <row r="22" spans="2:8" ht="33.75" customHeight="1" x14ac:dyDescent="0.35">
      <c r="B22" s="25" t="s">
        <v>133</v>
      </c>
      <c r="C22" s="45" t="s">
        <v>134</v>
      </c>
      <c r="D22" s="27" t="s">
        <v>135</v>
      </c>
      <c r="E22" s="45">
        <f>COUNTIFS('Datos Simulados'!P4:P23,"&lt;60",'Datos Simulados'!Q4:Q23,"&lt;60")</f>
        <v>4</v>
      </c>
    </row>
  </sheetData>
  <mergeCells count="13">
    <mergeCell ref="B17:H17"/>
    <mergeCell ref="B6:C6"/>
    <mergeCell ref="D6:E6"/>
    <mergeCell ref="F6:G6"/>
    <mergeCell ref="B9:H9"/>
    <mergeCell ref="B16:H16"/>
    <mergeCell ref="B2:H2"/>
    <mergeCell ref="B4:C4"/>
    <mergeCell ref="D4:E4"/>
    <mergeCell ref="F4:G4"/>
    <mergeCell ref="B5:C5"/>
    <mergeCell ref="D5:E5"/>
    <mergeCell ref="F5:G5"/>
  </mergeCells>
  <conditionalFormatting sqref="C11:C13">
    <cfRule type="dataBar" priority="2">
      <dataBar>
        <cfvo type="num" val="0"/>
        <cfvo type="num" val="20"/>
        <color rgb="FF44546A"/>
      </dataBar>
      <extLst>
        <ext xmlns:x14="http://schemas.microsoft.com/office/spreadsheetml/2009/9/main" uri="{B025F937-C7B1-47D3-B67F-A62EFF666E3E}">
          <x14:id>{A1E4858A-D054-4028-AA75-859E48D3D898}</x14:id>
        </ext>
      </extLst>
    </cfRule>
  </conditionalFormatting>
  <pageMargins left="0.75" right="0.75" top="1" bottom="1" header="0.511811023622047" footer="0.511811023622047"/>
  <pageSetup paperSize="9" orientation="portrait" horizontalDpi="300" verticalDpi="300"/>
  <extLst>
    <ext xmlns:x14="http://schemas.microsoft.com/office/spreadsheetml/2009/9/main" uri="{78C0D931-6437-407d-A8EE-F0AAD7539E65}">
      <x14:conditionalFormattings>
        <x14:conditionalFormatting xmlns:xm="http://schemas.microsoft.com/office/excel/2006/main">
          <x14:cfRule type="dataBar" id="{A1E4858A-D054-4028-AA75-859E48D3D898}">
            <x14:dataBar axisPosition="none">
              <x14:cfvo type="num">
                <xm:f>0</xm:f>
              </x14:cfvo>
              <x14:cfvo type="num">
                <xm:f>20</xm:f>
              </x14:cfvo>
              <x14:negativeFillColor rgb="FF44546A"/>
            </x14:dataBar>
          </x14:cfRule>
          <xm:sqref>C11:C13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
  <sheetViews>
    <sheetView showGridLines="0" zoomScaleNormal="100" workbookViewId="0">
      <pane ySplit="3" topLeftCell="A4" activePane="bottomLeft" state="frozen"/>
      <selection pane="bottomLeft" activeCell="A4" sqref="A4"/>
    </sheetView>
  </sheetViews>
  <sheetFormatPr baseColWidth="10" defaultColWidth="8.6328125" defaultRowHeight="14.5" x14ac:dyDescent="0.35"/>
  <cols>
    <col min="1" max="1" width="22" customWidth="1"/>
    <col min="2" max="2" width="16" customWidth="1"/>
    <col min="3" max="4" width="30" customWidth="1"/>
    <col min="5" max="5" width="16" customWidth="1"/>
    <col min="6" max="6" width="12" customWidth="1"/>
    <col min="7" max="7" width="22" customWidth="1"/>
  </cols>
  <sheetData>
    <row r="1" spans="1:7" ht="25.5" customHeight="1" x14ac:dyDescent="0.35">
      <c r="A1" s="9" t="s">
        <v>136</v>
      </c>
      <c r="B1" s="9"/>
      <c r="C1" s="9"/>
      <c r="D1" s="9"/>
      <c r="E1" s="9"/>
      <c r="F1" s="9"/>
      <c r="G1" s="9"/>
    </row>
    <row r="3" spans="1:7" ht="48.5" customHeight="1" x14ac:dyDescent="0.35">
      <c r="A3" s="15" t="s">
        <v>137</v>
      </c>
      <c r="B3" s="15" t="s">
        <v>138</v>
      </c>
      <c r="C3" s="15" t="s">
        <v>139</v>
      </c>
      <c r="D3" s="15" t="s">
        <v>140</v>
      </c>
      <c r="E3" s="15" t="s">
        <v>141</v>
      </c>
      <c r="F3" s="15" t="s">
        <v>142</v>
      </c>
      <c r="G3" s="15" t="s">
        <v>143</v>
      </c>
    </row>
    <row r="4" spans="1:7" ht="116" customHeight="1" x14ac:dyDescent="0.35">
      <c r="A4" s="46" t="s">
        <v>144</v>
      </c>
      <c r="B4" s="34" t="s">
        <v>145</v>
      </c>
      <c r="C4" s="34" t="s">
        <v>146</v>
      </c>
      <c r="D4" s="34" t="s">
        <v>147</v>
      </c>
      <c r="E4" s="34" t="s">
        <v>148</v>
      </c>
      <c r="F4" s="34" t="s">
        <v>149</v>
      </c>
      <c r="G4" s="34" t="s">
        <v>150</v>
      </c>
    </row>
    <row r="5" spans="1:7" ht="93.5" customHeight="1" x14ac:dyDescent="0.35">
      <c r="A5" s="46" t="s">
        <v>151</v>
      </c>
      <c r="B5" s="34" t="s">
        <v>152</v>
      </c>
      <c r="C5" s="34" t="s">
        <v>153</v>
      </c>
      <c r="D5" s="34" t="s">
        <v>154</v>
      </c>
      <c r="E5" s="34" t="s">
        <v>155</v>
      </c>
      <c r="F5" s="34" t="s">
        <v>156</v>
      </c>
      <c r="G5" s="34" t="s">
        <v>157</v>
      </c>
    </row>
    <row r="6" spans="1:7" ht="49.5" customHeight="1" x14ac:dyDescent="0.35">
      <c r="A6" s="34"/>
      <c r="B6" s="34"/>
      <c r="C6" s="34"/>
      <c r="D6" s="34"/>
      <c r="E6" s="34"/>
      <c r="F6" s="34"/>
      <c r="G6" s="34"/>
    </row>
    <row r="7" spans="1:7" ht="49.5" customHeight="1" x14ac:dyDescent="0.35">
      <c r="A7" s="34"/>
      <c r="B7" s="34"/>
      <c r="C7" s="34"/>
      <c r="D7" s="34"/>
      <c r="E7" s="34"/>
      <c r="F7" s="34"/>
      <c r="G7" s="34"/>
    </row>
    <row r="8" spans="1:7" ht="49.5" customHeight="1" x14ac:dyDescent="0.35">
      <c r="A8" s="34"/>
      <c r="B8" s="34"/>
      <c r="C8" s="34"/>
      <c r="D8" s="34"/>
      <c r="E8" s="34"/>
      <c r="F8" s="34"/>
      <c r="G8" s="34"/>
    </row>
    <row r="9" spans="1:7" ht="49.5" customHeight="1" x14ac:dyDescent="0.35">
      <c r="A9" s="34"/>
      <c r="B9" s="34"/>
      <c r="C9" s="34"/>
      <c r="D9" s="34"/>
      <c r="E9" s="34"/>
      <c r="F9" s="34"/>
      <c r="G9" s="34"/>
    </row>
    <row r="11" spans="1:7" ht="15" customHeight="1" x14ac:dyDescent="0.35">
      <c r="A11" s="50" t="s">
        <v>158</v>
      </c>
      <c r="B11" s="50"/>
      <c r="C11" s="50"/>
      <c r="D11" s="50"/>
      <c r="E11" s="50"/>
      <c r="F11" s="50"/>
      <c r="G11" s="50"/>
    </row>
  </sheetData>
  <mergeCells count="2">
    <mergeCell ref="A1:G1"/>
    <mergeCell ref="A11:G11"/>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Portada</vt:lpstr>
      <vt:lpstr>Instrumentos</vt:lpstr>
      <vt:lpstr>Datos Simulados</vt:lpstr>
      <vt:lpstr>Dashboard</vt:lpstr>
      <vt:lpstr>Plan de Mejora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VIVIAN CASTAÑEDA</cp:lastModifiedBy>
  <cp:revision>0</cp:revision>
  <dcterms:created xsi:type="dcterms:W3CDTF">2026-07-09T00:55:54Z</dcterms:created>
  <dcterms:modified xsi:type="dcterms:W3CDTF">2026-07-09T02:36:21Z</dcterms:modified>
  <dc:language>en-US</dc:language>
</cp:coreProperties>
</file>